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taff" sheetId="2" state="visible" r:id="rId2"/>
    <sheet name="Projects" sheetId="3" state="visible" r:id="rId3"/>
    <sheet name="Allocations" sheetId="4" state="visible" r:id="rId4"/>
    <sheet name="Monthly load" sheetId="5" state="visible" r:id="rId5"/>
    <sheet name="Project co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£&quot;#,##0"/>
    <numFmt numFmtId="165" formatCode="yyyy-mm-dd"/>
    <numFmt numFmtId="166" formatCode="mmm yyyy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B7280"/>
    </font>
    <font>
      <b val="1"/>
    </font>
  </fonts>
  <fills count="3">
    <fill>
      <patternFill/>
    </fill>
    <fill>
      <patternFill patternType="gray125"/>
    </fill>
    <fill>
      <patternFill patternType="solid">
        <fgColor rgb="000D82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9" fontId="3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166" fontId="3" fillId="0" borderId="0" pivotButton="0" quotePrefix="0" xfId="0"/>
    <xf numFmtId="166" fontId="0" fillId="0" borderId="0" pivotButton="0" quotePrefix="0" xfId="0"/>
    <xf numFmtId="0" fontId="4" fillId="0" borderId="0" pivotButton="0" quotePrefix="0" xfId="0"/>
    <xf numFmtId="166" fontId="2" fillId="2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C21725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Research grant staff allocation template, from AllocBoard (allocboard.com)</t>
        </is>
      </c>
    </row>
    <row r="2">
      <c r="A2" s="2" t="inlineStr"/>
    </row>
    <row r="3">
      <c r="A3" s="2" t="inlineStr">
        <is>
          <t>1. Staff: one row per person, with their FTE, annual salary and on-cost percentage.</t>
        </is>
      </c>
    </row>
    <row r="4">
      <c r="A4" s="2" t="inlineStr">
        <is>
          <t>2. Projects: one row per grant, with its staff budget.</t>
        </is>
      </c>
    </row>
    <row r="5">
      <c r="A5" s="2" t="inlineStr">
        <is>
          <t>3. Allocations: one row per spell of work. PM is person-months per month: 1 is full time, 0.5 half time.</t>
        </is>
      </c>
    </row>
    <row r="6">
      <c r="A6" s="2" t="inlineStr">
        <is>
          <t>4. Monthly load: each person's total PM per month across every grant. A red cell is over their FTE.</t>
        </is>
      </c>
    </row>
    <row r="7">
      <c r="A7" s="2" t="inlineStr">
        <is>
          <t>5. Project cost: each grant's staff cost per month, the total, and what is left. A red total is over budget.</t>
        </is>
      </c>
    </row>
    <row r="8">
      <c r="A8" s="2" t="inlineStr"/>
    </row>
    <row r="9">
      <c r="A9" s="2" t="inlineStr">
        <is>
          <t>Set the first month in Monthly load, cell B1. Both summary sheets run 36 months from it.</t>
        </is>
      </c>
    </row>
    <row r="10">
      <c r="A10" s="2" t="inlineStr">
        <is>
          <t>The rows in grey italics are an example. Overwrite or delete them.</t>
        </is>
      </c>
    </row>
    <row r="11">
      <c r="A11" s="2" t="inlineStr"/>
    </row>
    <row r="12">
      <c r="A12" s="2" t="inlineStr">
        <is>
          <t>The Allocations columns match AllocBoard's staff time import, so the rows can be imported a project at a time.</t>
        </is>
      </c>
    </row>
    <row r="13">
      <c r="A13" s="2" t="inlineStr">
        <is>
          <t>How to calculate person-months: allocboard.com/blog/person-months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8" customWidth="1" min="3" max="3"/>
    <col width="16" customWidth="1" min="4" max="4"/>
    <col width="12" customWidth="1" min="5" max="5"/>
    <col width="16" customWidth="1" min="6" max="6"/>
  </cols>
  <sheetData>
    <row r="1">
      <c r="A1" s="3" t="inlineStr">
        <is>
          <t>Staff Name</t>
        </is>
      </c>
      <c r="B1" s="3" t="inlineStr">
        <is>
          <t>Role</t>
        </is>
      </c>
      <c r="C1" s="3" t="inlineStr">
        <is>
          <t>FTE</t>
        </is>
      </c>
      <c r="D1" s="3" t="inlineStr">
        <is>
          <t>Annual salary</t>
        </is>
      </c>
      <c r="E1" s="3" t="inlineStr">
        <is>
          <t>On-cost %</t>
        </is>
      </c>
      <c r="F1" s="3" t="inlineStr">
        <is>
          <t>Monthly cost</t>
        </is>
      </c>
    </row>
    <row r="2">
      <c r="A2" s="4" t="inlineStr">
        <is>
          <t>Example: A. Patel</t>
        </is>
      </c>
      <c r="B2" s="4" t="inlineStr">
        <is>
          <t>Postdoctoral researcher</t>
        </is>
      </c>
      <c r="C2" s="4" t="n">
        <v>1</v>
      </c>
      <c r="D2" s="5" t="n">
        <v>38000</v>
      </c>
      <c r="E2" s="6" t="n">
        <v>0.3</v>
      </c>
      <c r="F2" s="7">
        <f>IF(A2="","",D2*(1+E2)/12)</f>
        <v/>
      </c>
    </row>
    <row r="3">
      <c r="A3" s="4" t="inlineStr">
        <is>
          <t>Example: B. Okafor</t>
        </is>
      </c>
      <c r="B3" s="4" t="inlineStr">
        <is>
          <t>Postdoctoral researcher</t>
        </is>
      </c>
      <c r="C3" s="4" t="n">
        <v>1</v>
      </c>
      <c r="D3" s="5" t="n">
        <v>40000</v>
      </c>
      <c r="E3" s="6" t="n">
        <v>0.3</v>
      </c>
      <c r="F3" s="7">
        <f>IF(A3="","",D3*(1+E3)/12)</f>
        <v/>
      </c>
    </row>
    <row r="4">
      <c r="A4" s="4" t="inlineStr">
        <is>
          <t>Example: C. Lindqvist</t>
        </is>
      </c>
      <c r="B4" s="4" t="inlineStr">
        <is>
          <t>Research technician</t>
        </is>
      </c>
      <c r="C4" s="4" t="n">
        <v>0.6</v>
      </c>
      <c r="D4" s="5" t="n">
        <v>31000</v>
      </c>
      <c r="E4" s="6" t="n">
        <v>0.3</v>
      </c>
      <c r="F4" s="7">
        <f>IF(A4="","",D4*(1+E4)/12)</f>
        <v/>
      </c>
    </row>
    <row r="5">
      <c r="A5" s="4" t="inlineStr">
        <is>
          <t>Example: D. Moreau</t>
        </is>
      </c>
      <c r="B5" s="4" t="inlineStr">
        <is>
          <t>Project manager</t>
        </is>
      </c>
      <c r="C5" s="4" t="n">
        <v>1</v>
      </c>
      <c r="D5" s="5" t="n">
        <v>45000</v>
      </c>
      <c r="E5" s="6" t="n">
        <v>0.3</v>
      </c>
      <c r="F5" s="7">
        <f>IF(A5="","",D5*(1+E5)/12)</f>
        <v/>
      </c>
    </row>
    <row r="6">
      <c r="D6" s="7" t="n"/>
      <c r="E6" s="8" t="n"/>
      <c r="F6" s="7">
        <f>IF(A6="","",D6*(1+E6)/12)</f>
        <v/>
      </c>
    </row>
    <row r="7">
      <c r="D7" s="7" t="n"/>
      <c r="E7" s="8" t="n"/>
      <c r="F7" s="7">
        <f>IF(A7="","",D7*(1+E7)/12)</f>
        <v/>
      </c>
    </row>
    <row r="8">
      <c r="D8" s="7" t="n"/>
      <c r="E8" s="8" t="n"/>
      <c r="F8" s="7">
        <f>IF(A8="","",D8*(1+E8)/12)</f>
        <v/>
      </c>
    </row>
    <row r="9">
      <c r="D9" s="7" t="n"/>
      <c r="E9" s="8" t="n"/>
      <c r="F9" s="7">
        <f>IF(A9="","",D9*(1+E9)/12)</f>
        <v/>
      </c>
    </row>
    <row r="10">
      <c r="D10" s="7" t="n"/>
      <c r="E10" s="8" t="n"/>
      <c r="F10" s="7">
        <f>IF(A10="","",D10*(1+E10)/12)</f>
        <v/>
      </c>
    </row>
    <row r="11">
      <c r="D11" s="7" t="n"/>
      <c r="E11" s="8" t="n"/>
      <c r="F11" s="7">
        <f>IF(A11="","",D11*(1+E11)/12)</f>
        <v/>
      </c>
    </row>
    <row r="12">
      <c r="D12" s="7" t="n"/>
      <c r="E12" s="8" t="n"/>
      <c r="F12" s="7">
        <f>IF(A12="","",D12*(1+E12)/12)</f>
        <v/>
      </c>
    </row>
    <row r="13">
      <c r="D13" s="7" t="n"/>
      <c r="E13" s="8" t="n"/>
      <c r="F13" s="7">
        <f>IF(A13="","",D13*(1+E13)/12)</f>
        <v/>
      </c>
    </row>
    <row r="14">
      <c r="D14" s="7" t="n"/>
      <c r="E14" s="8" t="n"/>
      <c r="F14" s="7">
        <f>IF(A14="","",D14*(1+E14)/12)</f>
        <v/>
      </c>
    </row>
    <row r="15">
      <c r="D15" s="7" t="n"/>
      <c r="E15" s="8" t="n"/>
      <c r="F15" s="7">
        <f>IF(A15="","",D15*(1+E15)/12)</f>
        <v/>
      </c>
    </row>
    <row r="16">
      <c r="D16" s="7" t="n"/>
      <c r="E16" s="8" t="n"/>
      <c r="F16" s="7">
        <f>IF(A16="","",D16*(1+E16)/12)</f>
        <v/>
      </c>
    </row>
    <row r="17">
      <c r="D17" s="7" t="n"/>
      <c r="E17" s="8" t="n"/>
      <c r="F17" s="7">
        <f>IF(A17="","",D17*(1+E17)/12)</f>
        <v/>
      </c>
    </row>
    <row r="18">
      <c r="D18" s="7" t="n"/>
      <c r="E18" s="8" t="n"/>
      <c r="F18" s="7">
        <f>IF(A18="","",D18*(1+E18)/12)</f>
        <v/>
      </c>
    </row>
    <row r="19">
      <c r="D19" s="7" t="n"/>
      <c r="E19" s="8" t="n"/>
      <c r="F19" s="7">
        <f>IF(A19="","",D19*(1+E19)/12)</f>
        <v/>
      </c>
    </row>
    <row r="20">
      <c r="D20" s="7" t="n"/>
      <c r="E20" s="8" t="n"/>
      <c r="F20" s="7">
        <f>IF(A20="","",D20*(1+E20)/12)</f>
        <v/>
      </c>
    </row>
    <row r="21">
      <c r="D21" s="7" t="n"/>
      <c r="E21" s="8" t="n"/>
      <c r="F21" s="7">
        <f>IF(A21="","",D21*(1+E21)/12)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4" customWidth="1" min="4" max="4"/>
    <col width="16" customWidth="1" min="5" max="5"/>
  </cols>
  <sheetData>
    <row r="1">
      <c r="A1" s="3" t="inlineStr">
        <is>
          <t>Project</t>
        </is>
      </c>
      <c r="B1" s="3" t="inlineStr">
        <is>
          <t>Funder</t>
        </is>
      </c>
      <c r="C1" s="3" t="inlineStr">
        <is>
          <t>Start Month</t>
        </is>
      </c>
      <c r="D1" s="3" t="inlineStr">
        <is>
          <t>End Month</t>
        </is>
      </c>
      <c r="E1" s="3" t="inlineStr">
        <is>
          <t>Staff budget</t>
        </is>
      </c>
    </row>
    <row r="2">
      <c r="A2" s="4" t="inlineStr">
        <is>
          <t>Example: SOILNET</t>
        </is>
      </c>
      <c r="B2" s="4" t="inlineStr">
        <is>
          <t>UKRI</t>
        </is>
      </c>
      <c r="C2" s="9" t="n">
        <v>46235</v>
      </c>
      <c r="D2" s="9" t="n">
        <v>47300</v>
      </c>
      <c r="E2" s="5" t="n">
        <v>180000</v>
      </c>
    </row>
    <row r="3">
      <c r="A3" s="4" t="inlineStr">
        <is>
          <t>Example: AQUA-EU</t>
        </is>
      </c>
      <c r="B3" s="4" t="inlineStr">
        <is>
          <t>Horizon Europe</t>
        </is>
      </c>
      <c r="C3" s="9" t="n">
        <v>46296</v>
      </c>
      <c r="D3" s="9" t="n">
        <v>47362</v>
      </c>
      <c r="E3" s="5" t="n">
        <v>150000</v>
      </c>
    </row>
    <row r="4">
      <c r="C4" s="10" t="n"/>
      <c r="D4" s="10" t="n"/>
      <c r="E4" s="7" t="n"/>
    </row>
    <row r="5">
      <c r="C5" s="10" t="n"/>
      <c r="D5" s="10" t="n"/>
      <c r="E5" s="7" t="n"/>
    </row>
    <row r="6">
      <c r="C6" s="10" t="n"/>
      <c r="D6" s="10" t="n"/>
      <c r="E6" s="7" t="n"/>
    </row>
    <row r="7">
      <c r="C7" s="10" t="n"/>
      <c r="D7" s="10" t="n"/>
      <c r="E7" s="7" t="n"/>
    </row>
    <row r="8">
      <c r="C8" s="10" t="n"/>
      <c r="D8" s="10" t="n"/>
      <c r="E8" s="7" t="n"/>
    </row>
    <row r="9">
      <c r="C9" s="10" t="n"/>
      <c r="D9" s="10" t="n"/>
      <c r="E9" s="7" t="n"/>
    </row>
    <row r="10">
      <c r="C10" s="10" t="n"/>
      <c r="D10" s="10" t="n"/>
      <c r="E10" s="7" t="n"/>
    </row>
    <row r="11">
      <c r="C11" s="10" t="n"/>
      <c r="D11" s="10" t="n"/>
      <c r="E11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8" customWidth="1" min="4" max="4"/>
    <col width="14" customWidth="1" min="5" max="5"/>
    <col width="14" customWidth="1" min="6" max="6"/>
    <col width="30" customWidth="1" min="7" max="7"/>
    <col width="14" customWidth="1" min="8" max="8"/>
  </cols>
  <sheetData>
    <row r="1">
      <c r="A1" s="3" t="inlineStr">
        <is>
          <t>Staff Name</t>
        </is>
      </c>
      <c r="B1" s="3" t="inlineStr">
        <is>
          <t>Project</t>
        </is>
      </c>
      <c r="C1" s="3" t="inlineStr">
        <is>
          <t>Funder</t>
        </is>
      </c>
      <c r="D1" s="3" t="inlineStr">
        <is>
          <t>PM</t>
        </is>
      </c>
      <c r="E1" s="3" t="inlineStr">
        <is>
          <t>Start Month</t>
        </is>
      </c>
      <c r="F1" s="3" t="inlineStr">
        <is>
          <t>End Month</t>
        </is>
      </c>
      <c r="G1" s="3" t="inlineStr">
        <is>
          <t>Note</t>
        </is>
      </c>
      <c r="H1" s="3" t="inlineStr">
        <is>
          <t>Monthly cost</t>
        </is>
      </c>
    </row>
    <row r="2">
      <c r="A2" s="4" t="inlineStr">
        <is>
          <t>Example: A. Patel</t>
        </is>
      </c>
      <c r="B2" s="4" t="inlineStr">
        <is>
          <t>Example: SOILNET</t>
        </is>
      </c>
      <c r="C2" s="4" t="inlineStr">
        <is>
          <t>UKRI</t>
        </is>
      </c>
      <c r="D2" s="4" t="n">
        <v>0.6</v>
      </c>
      <c r="E2" s="9" t="n">
        <v>46235</v>
      </c>
      <c r="F2" s="9" t="n">
        <v>47300</v>
      </c>
      <c r="G2" s="4" t="inlineStr"/>
      <c r="H2" s="7">
        <f>IF(A2="",0,D2*IFERROR(VLOOKUP(A2,Staff!$A:$F,6,FALSE),0))</f>
        <v/>
      </c>
    </row>
    <row r="3">
      <c r="A3" s="4" t="inlineStr">
        <is>
          <t>Example: A. Patel</t>
        </is>
      </c>
      <c r="B3" s="4" t="inlineStr">
        <is>
          <t>Example: AQUA-EU</t>
        </is>
      </c>
      <c r="C3" s="4" t="inlineStr">
        <is>
          <t>Horizon Europe</t>
        </is>
      </c>
      <c r="D3" s="4" t="n">
        <v>0.5</v>
      </c>
      <c r="E3" s="9" t="n">
        <v>46388</v>
      </c>
      <c r="F3" s="9" t="n">
        <v>46722</v>
      </c>
      <c r="G3" s="4" t="inlineStr">
        <is>
          <t>Over FTE in 2027</t>
        </is>
      </c>
      <c r="H3" s="7">
        <f>IF(A3="",0,D3*IFERROR(VLOOKUP(A3,Staff!$A:$F,6,FALSE),0))</f>
        <v/>
      </c>
    </row>
    <row r="4">
      <c r="A4" s="4" t="inlineStr">
        <is>
          <t>Example: B. Okafor</t>
        </is>
      </c>
      <c r="B4" s="4" t="inlineStr">
        <is>
          <t>Example: AQUA-EU</t>
        </is>
      </c>
      <c r="C4" s="4" t="inlineStr">
        <is>
          <t>Horizon Europe</t>
        </is>
      </c>
      <c r="D4" s="4" t="n">
        <v>1</v>
      </c>
      <c r="E4" s="9" t="n">
        <v>46296</v>
      </c>
      <c r="F4" s="9" t="n">
        <v>47362</v>
      </c>
      <c r="G4" s="4" t="inlineStr"/>
      <c r="H4" s="7">
        <f>IF(A4="",0,D4*IFERROR(VLOOKUP(A4,Staff!$A:$F,6,FALSE),0))</f>
        <v/>
      </c>
    </row>
    <row r="5">
      <c r="A5" s="4" t="inlineStr">
        <is>
          <t>Example: C. Lindqvist</t>
        </is>
      </c>
      <c r="B5" s="4" t="inlineStr">
        <is>
          <t>Example: SOILNET</t>
        </is>
      </c>
      <c r="C5" s="4" t="inlineStr">
        <is>
          <t>UKRI</t>
        </is>
      </c>
      <c r="D5" s="4" t="n">
        <v>0.4</v>
      </c>
      <c r="E5" s="9" t="n">
        <v>46235</v>
      </c>
      <c r="F5" s="9" t="n">
        <v>46935</v>
      </c>
      <c r="G5" s="4" t="inlineStr"/>
      <c r="H5" s="7">
        <f>IF(A5="",0,D5*IFERROR(VLOOKUP(A5,Staff!$A:$F,6,FALSE),0))</f>
        <v/>
      </c>
    </row>
    <row r="6">
      <c r="A6" s="4" t="inlineStr">
        <is>
          <t>Example: D. Moreau</t>
        </is>
      </c>
      <c r="B6" s="4" t="inlineStr">
        <is>
          <t>Example: SOILNET</t>
        </is>
      </c>
      <c r="C6" s="4" t="inlineStr">
        <is>
          <t>UKRI</t>
        </is>
      </c>
      <c r="D6" s="4" t="n">
        <v>0.2</v>
      </c>
      <c r="E6" s="9" t="n">
        <v>46235</v>
      </c>
      <c r="F6" s="9" t="n">
        <v>47300</v>
      </c>
      <c r="G6" s="4" t="inlineStr"/>
      <c r="H6" s="7">
        <f>IF(A6="",0,D6*IFERROR(VLOOKUP(A6,Staff!$A:$F,6,FALSE),0))</f>
        <v/>
      </c>
    </row>
    <row r="7">
      <c r="A7" s="4" t="inlineStr">
        <is>
          <t>Example: D. Moreau</t>
        </is>
      </c>
      <c r="B7" s="4" t="inlineStr">
        <is>
          <t>Example: AQUA-EU</t>
        </is>
      </c>
      <c r="C7" s="4" t="inlineStr">
        <is>
          <t>Horizon Europe</t>
        </is>
      </c>
      <c r="D7" s="4" t="n">
        <v>0.2</v>
      </c>
      <c r="E7" s="9" t="n">
        <v>46296</v>
      </c>
      <c r="F7" s="9" t="n">
        <v>47362</v>
      </c>
      <c r="G7" s="4" t="inlineStr"/>
      <c r="H7" s="7">
        <f>IF(A7="",0,D7*IFERROR(VLOOKUP(A7,Staff!$A:$F,6,FALSE),0))</f>
        <v/>
      </c>
    </row>
    <row r="8">
      <c r="E8" s="10" t="n"/>
      <c r="F8" s="10" t="n"/>
      <c r="H8" s="7">
        <f>IF(A8="",0,D8*IFERROR(VLOOKUP(A8,Staff!$A:$F,6,FALSE),0))</f>
        <v/>
      </c>
    </row>
    <row r="9">
      <c r="E9" s="10" t="n"/>
      <c r="F9" s="10" t="n"/>
      <c r="H9" s="7">
        <f>IF(A9="",0,D9*IFERROR(VLOOKUP(A9,Staff!$A:$F,6,FALSE),0))</f>
        <v/>
      </c>
    </row>
    <row r="10">
      <c r="E10" s="10" t="n"/>
      <c r="F10" s="10" t="n"/>
      <c r="H10" s="7">
        <f>IF(A10="",0,D10*IFERROR(VLOOKUP(A10,Staff!$A:$F,6,FALSE),0))</f>
        <v/>
      </c>
    </row>
    <row r="11">
      <c r="E11" s="10" t="n"/>
      <c r="F11" s="10" t="n"/>
      <c r="H11" s="7">
        <f>IF(A11="",0,D11*IFERROR(VLOOKUP(A11,Staff!$A:$F,6,FALSE),0))</f>
        <v/>
      </c>
    </row>
    <row r="12">
      <c r="E12" s="10" t="n"/>
      <c r="F12" s="10" t="n"/>
      <c r="H12" s="7">
        <f>IF(A12="",0,D12*IFERROR(VLOOKUP(A12,Staff!$A:$F,6,FALSE),0))</f>
        <v/>
      </c>
    </row>
    <row r="13">
      <c r="E13" s="10" t="n"/>
      <c r="F13" s="10" t="n"/>
      <c r="H13" s="7">
        <f>IF(A13="",0,D13*IFERROR(VLOOKUP(A13,Staff!$A:$F,6,FALSE),0))</f>
        <v/>
      </c>
    </row>
    <row r="14">
      <c r="E14" s="10" t="n"/>
      <c r="F14" s="10" t="n"/>
      <c r="H14" s="7">
        <f>IF(A14="",0,D14*IFERROR(VLOOKUP(A14,Staff!$A:$F,6,FALSE),0))</f>
        <v/>
      </c>
    </row>
    <row r="15">
      <c r="E15" s="10" t="n"/>
      <c r="F15" s="10" t="n"/>
      <c r="H15" s="7">
        <f>IF(A15="",0,D15*IFERROR(VLOOKUP(A15,Staff!$A:$F,6,FALSE),0))</f>
        <v/>
      </c>
    </row>
    <row r="16">
      <c r="E16" s="10" t="n"/>
      <c r="F16" s="10" t="n"/>
      <c r="H16" s="7">
        <f>IF(A16="",0,D16*IFERROR(VLOOKUP(A16,Staff!$A:$F,6,FALSE),0))</f>
        <v/>
      </c>
    </row>
    <row r="17">
      <c r="E17" s="10" t="n"/>
      <c r="F17" s="10" t="n"/>
      <c r="H17" s="7">
        <f>IF(A17="",0,D17*IFERROR(VLOOKUP(A17,Staff!$A:$F,6,FALSE),0))</f>
        <v/>
      </c>
    </row>
    <row r="18">
      <c r="E18" s="10" t="n"/>
      <c r="F18" s="10" t="n"/>
      <c r="H18" s="7">
        <f>IF(A18="",0,D18*IFERROR(VLOOKUP(A18,Staff!$A:$F,6,FALSE),0))</f>
        <v/>
      </c>
    </row>
    <row r="19">
      <c r="E19" s="10" t="n"/>
      <c r="F19" s="10" t="n"/>
      <c r="H19" s="7">
        <f>IF(A19="",0,D19*IFERROR(VLOOKUP(A19,Staff!$A:$F,6,FALSE),0))</f>
        <v/>
      </c>
    </row>
    <row r="20">
      <c r="E20" s="10" t="n"/>
      <c r="F20" s="10" t="n"/>
      <c r="H20" s="7">
        <f>IF(A20="",0,D20*IFERROR(VLOOKUP(A20,Staff!$A:$F,6,FALSE),0))</f>
        <v/>
      </c>
    </row>
    <row r="21">
      <c r="E21" s="10" t="n"/>
      <c r="F21" s="10" t="n"/>
      <c r="H21" s="7">
        <f>IF(A21="",0,D21*IFERROR(VLOOKUP(A21,Staff!$A:$F,6,FALSE),0))</f>
        <v/>
      </c>
    </row>
    <row r="22">
      <c r="E22" s="10" t="n"/>
      <c r="F22" s="10" t="n"/>
      <c r="H22" s="7">
        <f>IF(A22="",0,D22*IFERROR(VLOOKUP(A22,Staff!$A:$F,6,FALSE),0))</f>
        <v/>
      </c>
    </row>
    <row r="23">
      <c r="E23" s="10" t="n"/>
      <c r="F23" s="10" t="n"/>
      <c r="H23" s="7">
        <f>IF(A23="",0,D23*IFERROR(VLOOKUP(A23,Staff!$A:$F,6,FALSE),0))</f>
        <v/>
      </c>
    </row>
    <row r="24">
      <c r="E24" s="10" t="n"/>
      <c r="F24" s="10" t="n"/>
      <c r="H24" s="7">
        <f>IF(A24="",0,D24*IFERROR(VLOOKUP(A24,Staff!$A:$F,6,FALSE),0))</f>
        <v/>
      </c>
    </row>
    <row r="25">
      <c r="E25" s="10" t="n"/>
      <c r="F25" s="10" t="n"/>
      <c r="H25" s="7">
        <f>IF(A25="",0,D25*IFERROR(VLOOKUP(A25,Staff!$A:$F,6,FALSE),0))</f>
        <v/>
      </c>
    </row>
    <row r="26">
      <c r="E26" s="10" t="n"/>
      <c r="F26" s="10" t="n"/>
      <c r="H26" s="7">
        <f>IF(A26="",0,D26*IFERROR(VLOOKUP(A26,Staff!$A:$F,6,FALSE),0))</f>
        <v/>
      </c>
    </row>
    <row r="27">
      <c r="E27" s="10" t="n"/>
      <c r="F27" s="10" t="n"/>
      <c r="H27" s="7">
        <f>IF(A27="",0,D27*IFERROR(VLOOKUP(A27,Staff!$A:$F,6,FALSE),0))</f>
        <v/>
      </c>
    </row>
    <row r="28">
      <c r="E28" s="10" t="n"/>
      <c r="F28" s="10" t="n"/>
      <c r="H28" s="7">
        <f>IF(A28="",0,D28*IFERROR(VLOOKUP(A28,Staff!$A:$F,6,FALSE),0))</f>
        <v/>
      </c>
    </row>
    <row r="29">
      <c r="E29" s="10" t="n"/>
      <c r="F29" s="10" t="n"/>
      <c r="H29" s="7">
        <f>IF(A29="",0,D29*IFERROR(VLOOKUP(A29,Staff!$A:$F,6,FALSE),0))</f>
        <v/>
      </c>
    </row>
    <row r="30">
      <c r="E30" s="10" t="n"/>
      <c r="F30" s="10" t="n"/>
      <c r="H30" s="7">
        <f>IF(A30="",0,D30*IFERROR(VLOOKUP(A30,Staff!$A:$F,6,FALSE),0))</f>
        <v/>
      </c>
    </row>
    <row r="31">
      <c r="E31" s="10" t="n"/>
      <c r="F31" s="10" t="n"/>
      <c r="H31" s="7">
        <f>IF(A31="",0,D31*IFERROR(VLOOKUP(A31,Staff!$A:$F,6,FALSE),0))</f>
        <v/>
      </c>
    </row>
    <row r="32">
      <c r="E32" s="10" t="n"/>
      <c r="F32" s="10" t="n"/>
      <c r="H32" s="7">
        <f>IF(A32="",0,D32*IFERROR(VLOOKUP(A32,Staff!$A:$F,6,FALSE),0))</f>
        <v/>
      </c>
    </row>
    <row r="33">
      <c r="E33" s="10" t="n"/>
      <c r="F33" s="10" t="n"/>
      <c r="H33" s="7">
        <f>IF(A33="",0,D33*IFERROR(VLOOKUP(A33,Staff!$A:$F,6,FALSE),0))</f>
        <v/>
      </c>
    </row>
    <row r="34">
      <c r="E34" s="10" t="n"/>
      <c r="F34" s="10" t="n"/>
      <c r="H34" s="7">
        <f>IF(A34="",0,D34*IFERROR(VLOOKUP(A34,Staff!$A:$F,6,FALSE),0))</f>
        <v/>
      </c>
    </row>
    <row r="35">
      <c r="E35" s="10" t="n"/>
      <c r="F35" s="10" t="n"/>
      <c r="H35" s="7">
        <f>IF(A35="",0,D35*IFERROR(VLOOKUP(A35,Staff!$A:$F,6,FALSE),0))</f>
        <v/>
      </c>
    </row>
    <row r="36">
      <c r="E36" s="10" t="n"/>
      <c r="F36" s="10" t="n"/>
      <c r="H36" s="7">
        <f>IF(A36="",0,D36*IFERROR(VLOOKUP(A36,Staff!$A:$F,6,FALSE),0))</f>
        <v/>
      </c>
    </row>
    <row r="37">
      <c r="E37" s="10" t="n"/>
      <c r="F37" s="10" t="n"/>
      <c r="H37" s="7">
        <f>IF(A37="",0,D37*IFERROR(VLOOKUP(A37,Staff!$A:$F,6,FALSE),0))</f>
        <v/>
      </c>
    </row>
    <row r="38">
      <c r="E38" s="10" t="n"/>
      <c r="F38" s="10" t="n"/>
      <c r="H38" s="7">
        <f>IF(A38="",0,D38*IFERROR(VLOOKUP(A38,Staff!$A:$F,6,FALSE),0))</f>
        <v/>
      </c>
    </row>
    <row r="39">
      <c r="E39" s="10" t="n"/>
      <c r="F39" s="10" t="n"/>
      <c r="H39" s="7">
        <f>IF(A39="",0,D39*IFERROR(VLOOKUP(A39,Staff!$A:$F,6,FALSE),0))</f>
        <v/>
      </c>
    </row>
    <row r="40">
      <c r="E40" s="10" t="n"/>
      <c r="F40" s="10" t="n"/>
      <c r="H40" s="7">
        <f>IF(A40="",0,D40*IFERROR(VLOOKUP(A40,Staff!$A:$F,6,FALSE),0))</f>
        <v/>
      </c>
    </row>
    <row r="41">
      <c r="E41" s="10" t="n"/>
      <c r="F41" s="10" t="n"/>
      <c r="H41" s="7">
        <f>IF(A41="",0,D41*IFERROR(VLOOKUP(A41,Staff!$A:$F,6,FALSE),0))</f>
        <v/>
      </c>
    </row>
    <row r="42">
      <c r="E42" s="10" t="n"/>
      <c r="F42" s="10" t="n"/>
      <c r="H42" s="7">
        <f>IF(A42="",0,D42*IFERROR(VLOOKUP(A42,Staff!$A:$F,6,FALSE),0))</f>
        <v/>
      </c>
    </row>
    <row r="43">
      <c r="E43" s="10" t="n"/>
      <c r="F43" s="10" t="n"/>
      <c r="H43" s="7">
        <f>IF(A43="",0,D43*IFERROR(VLOOKUP(A43,Staff!$A:$F,6,FALSE),0))</f>
        <v/>
      </c>
    </row>
    <row r="44">
      <c r="E44" s="10" t="n"/>
      <c r="F44" s="10" t="n"/>
      <c r="H44" s="7">
        <f>IF(A44="",0,D44*IFERROR(VLOOKUP(A44,Staff!$A:$F,6,FALSE),0))</f>
        <v/>
      </c>
    </row>
    <row r="45">
      <c r="E45" s="10" t="n"/>
      <c r="F45" s="10" t="n"/>
      <c r="H45" s="7">
        <f>IF(A45="",0,D45*IFERROR(VLOOKUP(A45,Staff!$A:$F,6,FALSE),0))</f>
        <v/>
      </c>
    </row>
    <row r="46">
      <c r="E46" s="10" t="n"/>
      <c r="F46" s="10" t="n"/>
      <c r="H46" s="7">
        <f>IF(A46="",0,D46*IFERROR(VLOOKUP(A46,Staff!$A:$F,6,FALSE),0))</f>
        <v/>
      </c>
    </row>
    <row r="47">
      <c r="E47" s="10" t="n"/>
      <c r="F47" s="10" t="n"/>
      <c r="H47" s="7">
        <f>IF(A47="",0,D47*IFERROR(VLOOKUP(A47,Staff!$A:$F,6,FALSE),0))</f>
        <v/>
      </c>
    </row>
    <row r="48">
      <c r="E48" s="10" t="n"/>
      <c r="F48" s="10" t="n"/>
      <c r="H48" s="7">
        <f>IF(A48="",0,D48*IFERROR(VLOOKUP(A48,Staff!$A:$F,6,FALSE),0))</f>
        <v/>
      </c>
    </row>
    <row r="49">
      <c r="E49" s="10" t="n"/>
      <c r="F49" s="10" t="n"/>
      <c r="H49" s="7">
        <f>IF(A49="",0,D49*IFERROR(VLOOKUP(A49,Staff!$A:$F,6,FALSE),0))</f>
        <v/>
      </c>
    </row>
    <row r="50">
      <c r="E50" s="10" t="n"/>
      <c r="F50" s="10" t="n"/>
      <c r="H50" s="7">
        <f>IF(A50="",0,D50*IFERROR(VLOOKUP(A50,Staff!$A:$F,6,FALSE),0))</f>
        <v/>
      </c>
    </row>
    <row r="51">
      <c r="E51" s="10" t="n"/>
      <c r="F51" s="10" t="n"/>
      <c r="H51" s="7">
        <f>IF(A51="",0,D51*IFERROR(VLOOKUP(A51,Staff!$A:$F,6,FALSE),0))</f>
        <v/>
      </c>
    </row>
    <row r="52">
      <c r="E52" s="10" t="n"/>
      <c r="F52" s="10" t="n"/>
      <c r="H52" s="7">
        <f>IF(A52="",0,D52*IFERROR(VLOOKUP(A52,Staff!$A:$F,6,FALSE),0))</f>
        <v/>
      </c>
    </row>
    <row r="53">
      <c r="E53" s="10" t="n"/>
      <c r="F53" s="10" t="n"/>
      <c r="H53" s="7">
        <f>IF(A53="",0,D53*IFERROR(VLOOKUP(A53,Staff!$A:$F,6,FALSE),0))</f>
        <v/>
      </c>
    </row>
    <row r="54">
      <c r="E54" s="10" t="n"/>
      <c r="F54" s="10" t="n"/>
      <c r="H54" s="7">
        <f>IF(A54="",0,D54*IFERROR(VLOOKUP(A54,Staff!$A:$F,6,FALSE),0))</f>
        <v/>
      </c>
    </row>
    <row r="55">
      <c r="E55" s="10" t="n"/>
      <c r="F55" s="10" t="n"/>
      <c r="H55" s="7">
        <f>IF(A55="",0,D55*IFERROR(VLOOKUP(A55,Staff!$A:$F,6,FALSE),0))</f>
        <v/>
      </c>
    </row>
    <row r="56">
      <c r="E56" s="10" t="n"/>
      <c r="F56" s="10" t="n"/>
      <c r="H56" s="7">
        <f>IF(A56="",0,D56*IFERROR(VLOOKUP(A56,Staff!$A:$F,6,FALSE),0))</f>
        <v/>
      </c>
    </row>
    <row r="57">
      <c r="E57" s="10" t="n"/>
      <c r="F57" s="10" t="n"/>
      <c r="H57" s="7">
        <f>IF(A57="",0,D57*IFERROR(VLOOKUP(A57,Staff!$A:$F,6,FALSE),0))</f>
        <v/>
      </c>
    </row>
    <row r="58">
      <c r="E58" s="10" t="n"/>
      <c r="F58" s="10" t="n"/>
      <c r="H58" s="7">
        <f>IF(A58="",0,D58*IFERROR(VLOOKUP(A58,Staff!$A:$F,6,FALSE),0))</f>
        <v/>
      </c>
    </row>
    <row r="59">
      <c r="E59" s="10" t="n"/>
      <c r="F59" s="10" t="n"/>
      <c r="H59" s="7">
        <f>IF(A59="",0,D59*IFERROR(VLOOKUP(A59,Staff!$A:$F,6,FALSE),0))</f>
        <v/>
      </c>
    </row>
    <row r="60">
      <c r="E60" s="10" t="n"/>
      <c r="F60" s="10" t="n"/>
      <c r="H60" s="7">
        <f>IF(A60="",0,D60*IFERROR(VLOOKUP(A60,Staff!$A:$F,6,FALSE),0))</f>
        <v/>
      </c>
    </row>
    <row r="61">
      <c r="E61" s="10" t="n"/>
      <c r="F61" s="10" t="n"/>
      <c r="H61" s="7">
        <f>IF(A61="",0,D61*IFERROR(VLOOKUP(A61,Staff!$A:$F,6,FALSE),0))</f>
        <v/>
      </c>
    </row>
    <row r="62">
      <c r="E62" s="10" t="n"/>
      <c r="F62" s="10" t="n"/>
      <c r="H62" s="7">
        <f>IF(A62="",0,D62*IFERROR(VLOOKUP(A62,Staff!$A:$F,6,FALSE),0))</f>
        <v/>
      </c>
    </row>
    <row r="63">
      <c r="E63" s="10" t="n"/>
      <c r="F63" s="10" t="n"/>
      <c r="H63" s="7">
        <f>IF(A63="",0,D63*IFERROR(VLOOKUP(A63,Staff!$A:$F,6,FALSE),0))</f>
        <v/>
      </c>
    </row>
    <row r="64">
      <c r="E64" s="10" t="n"/>
      <c r="F64" s="10" t="n"/>
      <c r="H64" s="7">
        <f>IF(A64="",0,D64*IFERROR(VLOOKUP(A64,Staff!$A:$F,6,FALSE),0))</f>
        <v/>
      </c>
    </row>
    <row r="65">
      <c r="E65" s="10" t="n"/>
      <c r="F65" s="10" t="n"/>
      <c r="H65" s="7">
        <f>IF(A65="",0,D65*IFERROR(VLOOKUP(A65,Staff!$A:$F,6,FALSE),0))</f>
        <v/>
      </c>
    </row>
    <row r="66">
      <c r="E66" s="10" t="n"/>
      <c r="F66" s="10" t="n"/>
      <c r="H66" s="7">
        <f>IF(A66="",0,D66*IFERROR(VLOOKUP(A66,Staff!$A:$F,6,FALSE),0))</f>
        <v/>
      </c>
    </row>
    <row r="67">
      <c r="E67" s="10" t="n"/>
      <c r="F67" s="10" t="n"/>
      <c r="H67" s="7">
        <f>IF(A67="",0,D67*IFERROR(VLOOKUP(A67,Staff!$A:$F,6,FALSE),0))</f>
        <v/>
      </c>
    </row>
    <row r="68">
      <c r="E68" s="10" t="n"/>
      <c r="F68" s="10" t="n"/>
      <c r="H68" s="7">
        <f>IF(A68="",0,D68*IFERROR(VLOOKUP(A68,Staff!$A:$F,6,FALSE),0))</f>
        <v/>
      </c>
    </row>
    <row r="69">
      <c r="E69" s="10" t="n"/>
      <c r="F69" s="10" t="n"/>
      <c r="H69" s="7">
        <f>IF(A69="",0,D69*IFERROR(VLOOKUP(A69,Staff!$A:$F,6,FALSE),0))</f>
        <v/>
      </c>
    </row>
    <row r="70">
      <c r="E70" s="10" t="n"/>
      <c r="F70" s="10" t="n"/>
      <c r="H70" s="7">
        <f>IF(A70="",0,D70*IFERROR(VLOOKUP(A70,Staff!$A:$F,6,FALSE),0))</f>
        <v/>
      </c>
    </row>
    <row r="71">
      <c r="E71" s="10" t="n"/>
      <c r="F71" s="10" t="n"/>
      <c r="H71" s="7">
        <f>IF(A71="",0,D71*IFERROR(VLOOKUP(A71,Staff!$A:$F,6,FALSE),0))</f>
        <v/>
      </c>
    </row>
    <row r="72">
      <c r="E72" s="10" t="n"/>
      <c r="F72" s="10" t="n"/>
      <c r="H72" s="7">
        <f>IF(A72="",0,D72*IFERROR(VLOOKUP(A72,Staff!$A:$F,6,FALSE),0))</f>
        <v/>
      </c>
    </row>
    <row r="73">
      <c r="E73" s="10" t="n"/>
      <c r="F73" s="10" t="n"/>
      <c r="H73" s="7">
        <f>IF(A73="",0,D73*IFERROR(VLOOKUP(A73,Staff!$A:$F,6,FALSE),0))</f>
        <v/>
      </c>
    </row>
    <row r="74">
      <c r="E74" s="10" t="n"/>
      <c r="F74" s="10" t="n"/>
      <c r="H74" s="7">
        <f>IF(A74="",0,D74*IFERROR(VLOOKUP(A74,Staff!$A:$F,6,FALSE),0))</f>
        <v/>
      </c>
    </row>
    <row r="75">
      <c r="E75" s="10" t="n"/>
      <c r="F75" s="10" t="n"/>
      <c r="H75" s="7">
        <f>IF(A75="",0,D75*IFERROR(VLOOKUP(A75,Staff!$A:$F,6,FALSE),0))</f>
        <v/>
      </c>
    </row>
    <row r="76">
      <c r="E76" s="10" t="n"/>
      <c r="F76" s="10" t="n"/>
      <c r="H76" s="7">
        <f>IF(A76="",0,D76*IFERROR(VLOOKUP(A76,Staff!$A:$F,6,FALSE),0))</f>
        <v/>
      </c>
    </row>
    <row r="77">
      <c r="E77" s="10" t="n"/>
      <c r="F77" s="10" t="n"/>
      <c r="H77" s="7">
        <f>IF(A77="",0,D77*IFERROR(VLOOKUP(A77,Staff!$A:$F,6,FALSE),0))</f>
        <v/>
      </c>
    </row>
    <row r="78">
      <c r="E78" s="10" t="n"/>
      <c r="F78" s="10" t="n"/>
      <c r="H78" s="7">
        <f>IF(A78="",0,D78*IFERROR(VLOOKUP(A78,Staff!$A:$F,6,FALSE),0))</f>
        <v/>
      </c>
    </row>
    <row r="79">
      <c r="E79" s="10" t="n"/>
      <c r="F79" s="10" t="n"/>
      <c r="H79" s="7">
        <f>IF(A79="",0,D79*IFERROR(VLOOKUP(A79,Staff!$A:$F,6,FALSE),0))</f>
        <v/>
      </c>
    </row>
    <row r="80">
      <c r="E80" s="10" t="n"/>
      <c r="F80" s="10" t="n"/>
      <c r="H80" s="7">
        <f>IF(A80="",0,D80*IFERROR(VLOOKUP(A80,Staff!$A:$F,6,FALSE),0))</f>
        <v/>
      </c>
    </row>
    <row r="81">
      <c r="E81" s="10" t="n"/>
      <c r="F81" s="10" t="n"/>
      <c r="H81" s="7">
        <f>IF(A81="",0,D81*IFERROR(VLOOKUP(A81,Staff!$A:$F,6,FALSE),0))</f>
        <v/>
      </c>
    </row>
    <row r="82">
      <c r="E82" s="10" t="n"/>
      <c r="F82" s="10" t="n"/>
      <c r="H82" s="7">
        <f>IF(A82="",0,D82*IFERROR(VLOOKUP(A82,Staff!$A:$F,6,FALSE),0))</f>
        <v/>
      </c>
    </row>
    <row r="83">
      <c r="E83" s="10" t="n"/>
      <c r="F83" s="10" t="n"/>
      <c r="H83" s="7">
        <f>IF(A83="",0,D83*IFERROR(VLOOKUP(A83,Staff!$A:$F,6,FALSE),0))</f>
        <v/>
      </c>
    </row>
    <row r="84">
      <c r="E84" s="10" t="n"/>
      <c r="F84" s="10" t="n"/>
      <c r="H84" s="7">
        <f>IF(A84="",0,D84*IFERROR(VLOOKUP(A84,Staff!$A:$F,6,FALSE),0))</f>
        <v/>
      </c>
    </row>
    <row r="85">
      <c r="E85" s="10" t="n"/>
      <c r="F85" s="10" t="n"/>
      <c r="H85" s="7">
        <f>IF(A85="",0,D85*IFERROR(VLOOKUP(A85,Staff!$A:$F,6,FALSE),0))</f>
        <v/>
      </c>
    </row>
    <row r="86">
      <c r="E86" s="10" t="n"/>
      <c r="F86" s="10" t="n"/>
      <c r="H86" s="7">
        <f>IF(A86="",0,D86*IFERROR(VLOOKUP(A86,Staff!$A:$F,6,FALSE),0))</f>
        <v/>
      </c>
    </row>
    <row r="87">
      <c r="E87" s="10" t="n"/>
      <c r="F87" s="10" t="n"/>
      <c r="H87" s="7">
        <f>IF(A87="",0,D87*IFERROR(VLOOKUP(A87,Staff!$A:$F,6,FALSE),0))</f>
        <v/>
      </c>
    </row>
    <row r="88">
      <c r="E88" s="10" t="n"/>
      <c r="F88" s="10" t="n"/>
      <c r="H88" s="7">
        <f>IF(A88="",0,D88*IFERROR(VLOOKUP(A88,Staff!$A:$F,6,FALSE),0))</f>
        <v/>
      </c>
    </row>
    <row r="89">
      <c r="E89" s="10" t="n"/>
      <c r="F89" s="10" t="n"/>
      <c r="H89" s="7">
        <f>IF(A89="",0,D89*IFERROR(VLOOKUP(A89,Staff!$A:$F,6,FALSE),0))</f>
        <v/>
      </c>
    </row>
    <row r="90">
      <c r="E90" s="10" t="n"/>
      <c r="F90" s="10" t="n"/>
      <c r="H90" s="7">
        <f>IF(A90="",0,D90*IFERROR(VLOOKUP(A90,Staff!$A:$F,6,FALSE),0))</f>
        <v/>
      </c>
    </row>
    <row r="91">
      <c r="E91" s="10" t="n"/>
      <c r="F91" s="10" t="n"/>
      <c r="H91" s="7">
        <f>IF(A91="",0,D91*IFERROR(VLOOKUP(A91,Staff!$A:$F,6,FALSE),0))</f>
        <v/>
      </c>
    </row>
    <row r="92">
      <c r="E92" s="10" t="n"/>
      <c r="F92" s="10" t="n"/>
      <c r="H92" s="7">
        <f>IF(A92="",0,D92*IFERROR(VLOOKUP(A92,Staff!$A:$F,6,FALSE),0))</f>
        <v/>
      </c>
    </row>
    <row r="93">
      <c r="E93" s="10" t="n"/>
      <c r="F93" s="10" t="n"/>
      <c r="H93" s="7">
        <f>IF(A93="",0,D93*IFERROR(VLOOKUP(A93,Staff!$A:$F,6,FALSE),0))</f>
        <v/>
      </c>
    </row>
    <row r="94">
      <c r="E94" s="10" t="n"/>
      <c r="F94" s="10" t="n"/>
      <c r="H94" s="7">
        <f>IF(A94="",0,D94*IFERROR(VLOOKUP(A94,Staff!$A:$F,6,FALSE),0))</f>
        <v/>
      </c>
    </row>
    <row r="95">
      <c r="E95" s="10" t="n"/>
      <c r="F95" s="10" t="n"/>
      <c r="H95" s="7">
        <f>IF(A95="",0,D95*IFERROR(VLOOKUP(A95,Staff!$A:$F,6,FALSE),0))</f>
        <v/>
      </c>
    </row>
    <row r="96">
      <c r="E96" s="10" t="n"/>
      <c r="F96" s="10" t="n"/>
      <c r="H96" s="7">
        <f>IF(A96="",0,D96*IFERROR(VLOOKUP(A96,Staff!$A:$F,6,FALSE),0))</f>
        <v/>
      </c>
    </row>
    <row r="97">
      <c r="E97" s="10" t="n"/>
      <c r="F97" s="10" t="n"/>
      <c r="H97" s="7">
        <f>IF(A97="",0,D97*IFERROR(VLOOKUP(A97,Staff!$A:$F,6,FALSE),0))</f>
        <v/>
      </c>
    </row>
    <row r="98">
      <c r="E98" s="10" t="n"/>
      <c r="F98" s="10" t="n"/>
      <c r="H98" s="7">
        <f>IF(A98="",0,D98*IFERROR(VLOOKUP(A98,Staff!$A:$F,6,FALSE),0))</f>
        <v/>
      </c>
    </row>
    <row r="99">
      <c r="E99" s="10" t="n"/>
      <c r="F99" s="10" t="n"/>
      <c r="H99" s="7">
        <f>IF(A99="",0,D99*IFERROR(VLOOKUP(A99,Staff!$A:$F,6,FALSE),0))</f>
        <v/>
      </c>
    </row>
    <row r="100">
      <c r="E100" s="10" t="n"/>
      <c r="F100" s="10" t="n"/>
      <c r="H100" s="7">
        <f>IF(A100="",0,D100*IFERROR(VLOOKUP(A100,Staff!$A:$F,6,FALSE),0))</f>
        <v/>
      </c>
    </row>
    <row r="101">
      <c r="E101" s="10" t="n"/>
      <c r="F101" s="10" t="n"/>
      <c r="H101" s="7">
        <f>IF(A101="",0,D101*IFERROR(VLOOKUP(A101,Staff!$A:$F,6,FALSE),0))</f>
        <v/>
      </c>
    </row>
    <row r="102">
      <c r="E102" s="10" t="n"/>
      <c r="F102" s="10" t="n"/>
      <c r="H102" s="7">
        <f>IF(A102="",0,D102*IFERROR(VLOOKUP(A102,Staff!$A:$F,6,FALSE),0))</f>
        <v/>
      </c>
    </row>
    <row r="103">
      <c r="E103" s="10" t="n"/>
      <c r="F103" s="10" t="n"/>
      <c r="H103" s="7">
        <f>IF(A103="",0,D103*IFERROR(VLOOKUP(A103,Staff!$A:$F,6,FALSE),0))</f>
        <v/>
      </c>
    </row>
    <row r="104">
      <c r="E104" s="10" t="n"/>
      <c r="F104" s="10" t="n"/>
      <c r="H104" s="7">
        <f>IF(A104="",0,D104*IFERROR(VLOOKUP(A104,Staff!$A:$F,6,FALSE),0))</f>
        <v/>
      </c>
    </row>
    <row r="105">
      <c r="E105" s="10" t="n"/>
      <c r="F105" s="10" t="n"/>
      <c r="H105" s="7">
        <f>IF(A105="",0,D105*IFERROR(VLOOKUP(A105,Staff!$A:$F,6,FALSE),0))</f>
        <v/>
      </c>
    </row>
    <row r="106">
      <c r="E106" s="10" t="n"/>
      <c r="F106" s="10" t="n"/>
      <c r="H106" s="7">
        <f>IF(A106="",0,D106*IFERROR(VLOOKUP(A106,Staff!$A:$F,6,FALSE),0))</f>
        <v/>
      </c>
    </row>
    <row r="107">
      <c r="E107" s="10" t="n"/>
      <c r="F107" s="10" t="n"/>
      <c r="H107" s="7">
        <f>IF(A107="",0,D107*IFERROR(VLOOKUP(A107,Staff!$A:$F,6,FALSE),0))</f>
        <v/>
      </c>
    </row>
    <row r="108">
      <c r="E108" s="10" t="n"/>
      <c r="F108" s="10" t="n"/>
      <c r="H108" s="7">
        <f>IF(A108="",0,D108*IFERROR(VLOOKUP(A108,Staff!$A:$F,6,FALSE),0))</f>
        <v/>
      </c>
    </row>
    <row r="109">
      <c r="E109" s="10" t="n"/>
      <c r="F109" s="10" t="n"/>
      <c r="H109" s="7">
        <f>IF(A109="",0,D109*IFERROR(VLOOKUP(A109,Staff!$A:$F,6,FALSE),0))</f>
        <v/>
      </c>
    </row>
    <row r="110">
      <c r="E110" s="10" t="n"/>
      <c r="F110" s="10" t="n"/>
      <c r="H110" s="7">
        <f>IF(A110="",0,D110*IFERROR(VLOOKUP(A110,Staff!$A:$F,6,FALSE),0))</f>
        <v/>
      </c>
    </row>
    <row r="111">
      <c r="E111" s="10" t="n"/>
      <c r="F111" s="10" t="n"/>
      <c r="H111" s="7">
        <f>IF(A111="",0,D111*IFERROR(VLOOKUP(A111,Staff!$A:$F,6,FALSE),0))</f>
        <v/>
      </c>
    </row>
    <row r="112">
      <c r="E112" s="10" t="n"/>
      <c r="F112" s="10" t="n"/>
      <c r="H112" s="7">
        <f>IF(A112="",0,D112*IFERROR(VLOOKUP(A112,Staff!$A:$F,6,FALSE),0))</f>
        <v/>
      </c>
    </row>
    <row r="113">
      <c r="E113" s="10" t="n"/>
      <c r="F113" s="10" t="n"/>
      <c r="H113" s="7">
        <f>IF(A113="",0,D113*IFERROR(VLOOKUP(A113,Staff!$A:$F,6,FALSE),0))</f>
        <v/>
      </c>
    </row>
    <row r="114">
      <c r="E114" s="10" t="n"/>
      <c r="F114" s="10" t="n"/>
      <c r="H114" s="7">
        <f>IF(A114="",0,D114*IFERROR(VLOOKUP(A114,Staff!$A:$F,6,FALSE),0))</f>
        <v/>
      </c>
    </row>
    <row r="115">
      <c r="E115" s="10" t="n"/>
      <c r="F115" s="10" t="n"/>
      <c r="H115" s="7">
        <f>IF(A115="",0,D115*IFERROR(VLOOKUP(A115,Staff!$A:$F,6,FALSE),0))</f>
        <v/>
      </c>
    </row>
    <row r="116">
      <c r="E116" s="10" t="n"/>
      <c r="F116" s="10" t="n"/>
      <c r="H116" s="7">
        <f>IF(A116="",0,D116*IFERROR(VLOOKUP(A116,Staff!$A:$F,6,FALSE),0))</f>
        <v/>
      </c>
    </row>
    <row r="117">
      <c r="E117" s="10" t="n"/>
      <c r="F117" s="10" t="n"/>
      <c r="H117" s="7">
        <f>IF(A117="",0,D117*IFERROR(VLOOKUP(A117,Staff!$A:$F,6,FALSE),0))</f>
        <v/>
      </c>
    </row>
    <row r="118">
      <c r="E118" s="10" t="n"/>
      <c r="F118" s="10" t="n"/>
      <c r="H118" s="7">
        <f>IF(A118="",0,D118*IFERROR(VLOOKUP(A118,Staff!$A:$F,6,FALSE),0))</f>
        <v/>
      </c>
    </row>
    <row r="119">
      <c r="E119" s="10" t="n"/>
      <c r="F119" s="10" t="n"/>
      <c r="H119" s="7">
        <f>IF(A119="",0,D119*IFERROR(VLOOKUP(A119,Staff!$A:$F,6,FALSE),0))</f>
        <v/>
      </c>
    </row>
    <row r="120">
      <c r="E120" s="10" t="n"/>
      <c r="F120" s="10" t="n"/>
      <c r="H120" s="7">
        <f>IF(A120="",0,D120*IFERROR(VLOOKUP(A120,Staff!$A:$F,6,FALSE),0))</f>
        <v/>
      </c>
    </row>
    <row r="121">
      <c r="E121" s="10" t="n"/>
      <c r="F121" s="10" t="n"/>
      <c r="H121" s="7">
        <f>IF(A121="",0,D121*IFERROR(VLOOKUP(A121,Staff!$A:$F,6,FALSE),0))</f>
        <v/>
      </c>
    </row>
    <row r="122">
      <c r="E122" s="10" t="n"/>
      <c r="F122" s="10" t="n"/>
      <c r="H122" s="7">
        <f>IF(A122="",0,D122*IFERROR(VLOOKUP(A122,Staff!$A:$F,6,FALSE),0))</f>
        <v/>
      </c>
    </row>
    <row r="123">
      <c r="E123" s="10" t="n"/>
      <c r="F123" s="10" t="n"/>
      <c r="H123" s="7">
        <f>IF(A123="",0,D123*IFERROR(VLOOKUP(A123,Staff!$A:$F,6,FALSE),0))</f>
        <v/>
      </c>
    </row>
    <row r="124">
      <c r="E124" s="10" t="n"/>
      <c r="F124" s="10" t="n"/>
      <c r="H124" s="7">
        <f>IF(A124="",0,D124*IFERROR(VLOOKUP(A124,Staff!$A:$F,6,FALSE),0))</f>
        <v/>
      </c>
    </row>
    <row r="125">
      <c r="E125" s="10" t="n"/>
      <c r="F125" s="10" t="n"/>
      <c r="H125" s="7">
        <f>IF(A125="",0,D125*IFERROR(VLOOKUP(A125,Staff!$A:$F,6,FALSE),0))</f>
        <v/>
      </c>
    </row>
    <row r="126">
      <c r="E126" s="10" t="n"/>
      <c r="F126" s="10" t="n"/>
      <c r="H126" s="7">
        <f>IF(A126="",0,D126*IFERROR(VLOOKUP(A126,Staff!$A:$F,6,FALSE),0))</f>
        <v/>
      </c>
    </row>
    <row r="127">
      <c r="E127" s="10" t="n"/>
      <c r="F127" s="10" t="n"/>
      <c r="H127" s="7">
        <f>IF(A127="",0,D127*IFERROR(VLOOKUP(A127,Staff!$A:$F,6,FALSE),0))</f>
        <v/>
      </c>
    </row>
    <row r="128">
      <c r="E128" s="10" t="n"/>
      <c r="F128" s="10" t="n"/>
      <c r="H128" s="7">
        <f>IF(A128="",0,D128*IFERROR(VLOOKUP(A128,Staff!$A:$F,6,FALSE),0))</f>
        <v/>
      </c>
    </row>
    <row r="129">
      <c r="E129" s="10" t="n"/>
      <c r="F129" s="10" t="n"/>
      <c r="H129" s="7">
        <f>IF(A129="",0,D129*IFERROR(VLOOKUP(A129,Staff!$A:$F,6,FALSE),0))</f>
        <v/>
      </c>
    </row>
    <row r="130">
      <c r="E130" s="10" t="n"/>
      <c r="F130" s="10" t="n"/>
      <c r="H130" s="7">
        <f>IF(A130="",0,D130*IFERROR(VLOOKUP(A130,Staff!$A:$F,6,FALSE),0))</f>
        <v/>
      </c>
    </row>
    <row r="131">
      <c r="E131" s="10" t="n"/>
      <c r="F131" s="10" t="n"/>
      <c r="H131" s="7">
        <f>IF(A131="",0,D131*IFERROR(VLOOKUP(A131,Staff!$A:$F,6,FALSE),0))</f>
        <v/>
      </c>
    </row>
    <row r="132">
      <c r="E132" s="10" t="n"/>
      <c r="F132" s="10" t="n"/>
      <c r="H132" s="7">
        <f>IF(A132="",0,D132*IFERROR(VLOOKUP(A132,Staff!$A:$F,6,FALSE),0))</f>
        <v/>
      </c>
    </row>
    <row r="133">
      <c r="E133" s="10" t="n"/>
      <c r="F133" s="10" t="n"/>
      <c r="H133" s="7">
        <f>IF(A133="",0,D133*IFERROR(VLOOKUP(A133,Staff!$A:$F,6,FALSE),0))</f>
        <v/>
      </c>
    </row>
    <row r="134">
      <c r="E134" s="10" t="n"/>
      <c r="F134" s="10" t="n"/>
      <c r="H134" s="7">
        <f>IF(A134="",0,D134*IFERROR(VLOOKUP(A134,Staff!$A:$F,6,FALSE),0))</f>
        <v/>
      </c>
    </row>
    <row r="135">
      <c r="E135" s="10" t="n"/>
      <c r="F135" s="10" t="n"/>
      <c r="H135" s="7">
        <f>IF(A135="",0,D135*IFERROR(VLOOKUP(A135,Staff!$A:$F,6,FALSE),0))</f>
        <v/>
      </c>
    </row>
    <row r="136">
      <c r="E136" s="10" t="n"/>
      <c r="F136" s="10" t="n"/>
      <c r="H136" s="7">
        <f>IF(A136="",0,D136*IFERROR(VLOOKUP(A136,Staff!$A:$F,6,FALSE),0))</f>
        <v/>
      </c>
    </row>
    <row r="137">
      <c r="E137" s="10" t="n"/>
      <c r="F137" s="10" t="n"/>
      <c r="H137" s="7">
        <f>IF(A137="",0,D137*IFERROR(VLOOKUP(A137,Staff!$A:$F,6,FALSE),0))</f>
        <v/>
      </c>
    </row>
    <row r="138">
      <c r="E138" s="10" t="n"/>
      <c r="F138" s="10" t="n"/>
      <c r="H138" s="7">
        <f>IF(A138="",0,D138*IFERROR(VLOOKUP(A138,Staff!$A:$F,6,FALSE),0))</f>
        <v/>
      </c>
    </row>
    <row r="139">
      <c r="E139" s="10" t="n"/>
      <c r="F139" s="10" t="n"/>
      <c r="H139" s="7">
        <f>IF(A139="",0,D139*IFERROR(VLOOKUP(A139,Staff!$A:$F,6,FALSE),0))</f>
        <v/>
      </c>
    </row>
    <row r="140">
      <c r="E140" s="10" t="n"/>
      <c r="F140" s="10" t="n"/>
      <c r="H140" s="7">
        <f>IF(A140="",0,D140*IFERROR(VLOOKUP(A140,Staff!$A:$F,6,FALSE),0))</f>
        <v/>
      </c>
    </row>
    <row r="141">
      <c r="E141" s="10" t="n"/>
      <c r="F141" s="10" t="n"/>
      <c r="H141" s="7">
        <f>IF(A141="",0,D141*IFERROR(VLOOKUP(A141,Staff!$A:$F,6,FALSE),0))</f>
        <v/>
      </c>
    </row>
    <row r="142">
      <c r="E142" s="10" t="n"/>
      <c r="F142" s="10" t="n"/>
      <c r="H142" s="7">
        <f>IF(A142="",0,D142*IFERROR(VLOOKUP(A142,Staff!$A:$F,6,FALSE),0))</f>
        <v/>
      </c>
    </row>
    <row r="143">
      <c r="E143" s="10" t="n"/>
      <c r="F143" s="10" t="n"/>
      <c r="H143" s="7">
        <f>IF(A143="",0,D143*IFERROR(VLOOKUP(A143,Staff!$A:$F,6,FALSE),0))</f>
        <v/>
      </c>
    </row>
    <row r="144">
      <c r="E144" s="10" t="n"/>
      <c r="F144" s="10" t="n"/>
      <c r="H144" s="7">
        <f>IF(A144="",0,D144*IFERROR(VLOOKUP(A144,Staff!$A:$F,6,FALSE),0))</f>
        <v/>
      </c>
    </row>
    <row r="145">
      <c r="E145" s="10" t="n"/>
      <c r="F145" s="10" t="n"/>
      <c r="H145" s="7">
        <f>IF(A145="",0,D145*IFERROR(VLOOKUP(A145,Staff!$A:$F,6,FALSE),0))</f>
        <v/>
      </c>
    </row>
    <row r="146">
      <c r="E146" s="10" t="n"/>
      <c r="F146" s="10" t="n"/>
      <c r="H146" s="7">
        <f>IF(A146="",0,D146*IFERROR(VLOOKUP(A146,Staff!$A:$F,6,FALSE),0))</f>
        <v/>
      </c>
    </row>
    <row r="147">
      <c r="E147" s="10" t="n"/>
      <c r="F147" s="10" t="n"/>
      <c r="H147" s="7">
        <f>IF(A147="",0,D147*IFERROR(VLOOKUP(A147,Staff!$A:$F,6,FALSE),0))</f>
        <v/>
      </c>
    </row>
    <row r="148">
      <c r="E148" s="10" t="n"/>
      <c r="F148" s="10" t="n"/>
      <c r="H148" s="7">
        <f>IF(A148="",0,D148*IFERROR(VLOOKUP(A148,Staff!$A:$F,6,FALSE),0))</f>
        <v/>
      </c>
    </row>
    <row r="149">
      <c r="E149" s="10" t="n"/>
      <c r="F149" s="10" t="n"/>
      <c r="H149" s="7">
        <f>IF(A149="",0,D149*IFERROR(VLOOKUP(A149,Staff!$A:$F,6,FALSE),0))</f>
        <v/>
      </c>
    </row>
    <row r="150">
      <c r="E150" s="10" t="n"/>
      <c r="F150" s="10" t="n"/>
      <c r="H150" s="7">
        <f>IF(A150="",0,D150*IFERROR(VLOOKUP(A150,Staff!$A:$F,6,FALSE),0))</f>
        <v/>
      </c>
    </row>
    <row r="151">
      <c r="E151" s="10" t="n"/>
      <c r="F151" s="10" t="n"/>
      <c r="H151" s="7">
        <f>IF(A151="",0,D151*IFERROR(VLOOKUP(A151,Staff!$A:$F,6,FALSE),0))</f>
        <v/>
      </c>
    </row>
    <row r="152">
      <c r="E152" s="10" t="n"/>
      <c r="F152" s="10" t="n"/>
      <c r="H152" s="7">
        <f>IF(A152="",0,D152*IFERROR(VLOOKUP(A152,Staff!$A:$F,6,FALSE),0))</f>
        <v/>
      </c>
    </row>
    <row r="153">
      <c r="E153" s="10" t="n"/>
      <c r="F153" s="10" t="n"/>
      <c r="H153" s="7">
        <f>IF(A153="",0,D153*IFERROR(VLOOKUP(A153,Staff!$A:$F,6,FALSE),0))</f>
        <v/>
      </c>
    </row>
    <row r="154">
      <c r="E154" s="10" t="n"/>
      <c r="F154" s="10" t="n"/>
      <c r="H154" s="7">
        <f>IF(A154="",0,D154*IFERROR(VLOOKUP(A154,Staff!$A:$F,6,FALSE),0))</f>
        <v/>
      </c>
    </row>
    <row r="155">
      <c r="E155" s="10" t="n"/>
      <c r="F155" s="10" t="n"/>
      <c r="H155" s="7">
        <f>IF(A155="",0,D155*IFERROR(VLOOKUP(A155,Staff!$A:$F,6,FALSE),0))</f>
        <v/>
      </c>
    </row>
    <row r="156">
      <c r="E156" s="10" t="n"/>
      <c r="F156" s="10" t="n"/>
      <c r="H156" s="7">
        <f>IF(A156="",0,D156*IFERROR(VLOOKUP(A156,Staff!$A:$F,6,FALSE),0))</f>
        <v/>
      </c>
    </row>
    <row r="157">
      <c r="E157" s="10" t="n"/>
      <c r="F157" s="10" t="n"/>
      <c r="H157" s="7">
        <f>IF(A157="",0,D157*IFERROR(VLOOKUP(A157,Staff!$A:$F,6,FALSE),0))</f>
        <v/>
      </c>
    </row>
    <row r="158">
      <c r="E158" s="10" t="n"/>
      <c r="F158" s="10" t="n"/>
      <c r="H158" s="7">
        <f>IF(A158="",0,D158*IFERROR(VLOOKUP(A158,Staff!$A:$F,6,FALSE),0))</f>
        <v/>
      </c>
    </row>
    <row r="159">
      <c r="E159" s="10" t="n"/>
      <c r="F159" s="10" t="n"/>
      <c r="H159" s="7">
        <f>IF(A159="",0,D159*IFERROR(VLOOKUP(A159,Staff!$A:$F,6,FALSE),0))</f>
        <v/>
      </c>
    </row>
    <row r="160">
      <c r="E160" s="10" t="n"/>
      <c r="F160" s="10" t="n"/>
      <c r="H160" s="7">
        <f>IF(A160="",0,D160*IFERROR(VLOOKUP(A160,Staff!$A:$F,6,FALSE),0))</f>
        <v/>
      </c>
    </row>
    <row r="161">
      <c r="E161" s="10" t="n"/>
      <c r="F161" s="10" t="n"/>
      <c r="H161" s="7">
        <f>IF(A161="",0,D161*IFERROR(VLOOKUP(A161,Staff!$A:$F,6,FALSE),0))</f>
        <v/>
      </c>
    </row>
    <row r="162">
      <c r="E162" s="10" t="n"/>
      <c r="F162" s="10" t="n"/>
      <c r="H162" s="7">
        <f>IF(A162="",0,D162*IFERROR(VLOOKUP(A162,Staff!$A:$F,6,FALSE),0))</f>
        <v/>
      </c>
    </row>
    <row r="163">
      <c r="E163" s="10" t="n"/>
      <c r="F163" s="10" t="n"/>
      <c r="H163" s="7">
        <f>IF(A163="",0,D163*IFERROR(VLOOKUP(A163,Staff!$A:$F,6,FALSE),0))</f>
        <v/>
      </c>
    </row>
    <row r="164">
      <c r="E164" s="10" t="n"/>
      <c r="F164" s="10" t="n"/>
      <c r="H164" s="7">
        <f>IF(A164="",0,D164*IFERROR(VLOOKUP(A164,Staff!$A:$F,6,FALSE),0))</f>
        <v/>
      </c>
    </row>
    <row r="165">
      <c r="E165" s="10" t="n"/>
      <c r="F165" s="10" t="n"/>
      <c r="H165" s="7">
        <f>IF(A165="",0,D165*IFERROR(VLOOKUP(A165,Staff!$A:$F,6,FALSE),0))</f>
        <v/>
      </c>
    </row>
    <row r="166">
      <c r="E166" s="10" t="n"/>
      <c r="F166" s="10" t="n"/>
      <c r="H166" s="7">
        <f>IF(A166="",0,D166*IFERROR(VLOOKUP(A166,Staff!$A:$F,6,FALSE),0))</f>
        <v/>
      </c>
    </row>
    <row r="167">
      <c r="E167" s="10" t="n"/>
      <c r="F167" s="10" t="n"/>
      <c r="H167" s="7">
        <f>IF(A167="",0,D167*IFERROR(VLOOKUP(A167,Staff!$A:$F,6,FALSE),0))</f>
        <v/>
      </c>
    </row>
    <row r="168">
      <c r="E168" s="10" t="n"/>
      <c r="F168" s="10" t="n"/>
      <c r="H168" s="7">
        <f>IF(A168="",0,D168*IFERROR(VLOOKUP(A168,Staff!$A:$F,6,FALSE),0))</f>
        <v/>
      </c>
    </row>
    <row r="169">
      <c r="E169" s="10" t="n"/>
      <c r="F169" s="10" t="n"/>
      <c r="H169" s="7">
        <f>IF(A169="",0,D169*IFERROR(VLOOKUP(A169,Staff!$A:$F,6,FALSE),0))</f>
        <v/>
      </c>
    </row>
    <row r="170">
      <c r="E170" s="10" t="n"/>
      <c r="F170" s="10" t="n"/>
      <c r="H170" s="7">
        <f>IF(A170="",0,D170*IFERROR(VLOOKUP(A170,Staff!$A:$F,6,FALSE),0))</f>
        <v/>
      </c>
    </row>
    <row r="171">
      <c r="E171" s="10" t="n"/>
      <c r="F171" s="10" t="n"/>
      <c r="H171" s="7">
        <f>IF(A171="",0,D171*IFERROR(VLOOKUP(A171,Staff!$A:$F,6,FALSE),0))</f>
        <v/>
      </c>
    </row>
    <row r="172">
      <c r="E172" s="10" t="n"/>
      <c r="F172" s="10" t="n"/>
      <c r="H172" s="7">
        <f>IF(A172="",0,D172*IFERROR(VLOOKUP(A172,Staff!$A:$F,6,FALSE),0))</f>
        <v/>
      </c>
    </row>
    <row r="173">
      <c r="E173" s="10" t="n"/>
      <c r="F173" s="10" t="n"/>
      <c r="H173" s="7">
        <f>IF(A173="",0,D173*IFERROR(VLOOKUP(A173,Staff!$A:$F,6,FALSE),0))</f>
        <v/>
      </c>
    </row>
    <row r="174">
      <c r="E174" s="10" t="n"/>
      <c r="F174" s="10" t="n"/>
      <c r="H174" s="7">
        <f>IF(A174="",0,D174*IFERROR(VLOOKUP(A174,Staff!$A:$F,6,FALSE),0))</f>
        <v/>
      </c>
    </row>
    <row r="175">
      <c r="E175" s="10" t="n"/>
      <c r="F175" s="10" t="n"/>
      <c r="H175" s="7">
        <f>IF(A175="",0,D175*IFERROR(VLOOKUP(A175,Staff!$A:$F,6,FALSE),0))</f>
        <v/>
      </c>
    </row>
    <row r="176">
      <c r="E176" s="10" t="n"/>
      <c r="F176" s="10" t="n"/>
      <c r="H176" s="7">
        <f>IF(A176="",0,D176*IFERROR(VLOOKUP(A176,Staff!$A:$F,6,FALSE),0))</f>
        <v/>
      </c>
    </row>
    <row r="177">
      <c r="E177" s="10" t="n"/>
      <c r="F177" s="10" t="n"/>
      <c r="H177" s="7">
        <f>IF(A177="",0,D177*IFERROR(VLOOKUP(A177,Staff!$A:$F,6,FALSE),0))</f>
        <v/>
      </c>
    </row>
    <row r="178">
      <c r="E178" s="10" t="n"/>
      <c r="F178" s="10" t="n"/>
      <c r="H178" s="7">
        <f>IF(A178="",0,D178*IFERROR(VLOOKUP(A178,Staff!$A:$F,6,FALSE),0))</f>
        <v/>
      </c>
    </row>
    <row r="179">
      <c r="E179" s="10" t="n"/>
      <c r="F179" s="10" t="n"/>
      <c r="H179" s="7">
        <f>IF(A179="",0,D179*IFERROR(VLOOKUP(A179,Staff!$A:$F,6,FALSE),0))</f>
        <v/>
      </c>
    </row>
    <row r="180">
      <c r="E180" s="10" t="n"/>
      <c r="F180" s="10" t="n"/>
      <c r="H180" s="7">
        <f>IF(A180="",0,D180*IFERROR(VLOOKUP(A180,Staff!$A:$F,6,FALSE),0))</f>
        <v/>
      </c>
    </row>
    <row r="181">
      <c r="E181" s="10" t="n"/>
      <c r="F181" s="10" t="n"/>
      <c r="H181" s="7">
        <f>IF(A181="",0,D181*IFERROR(VLOOKUP(A181,Staff!$A:$F,6,FALSE),0))</f>
        <v/>
      </c>
    </row>
    <row r="182">
      <c r="E182" s="10" t="n"/>
      <c r="F182" s="10" t="n"/>
      <c r="H182" s="7">
        <f>IF(A182="",0,D182*IFERROR(VLOOKUP(A182,Staff!$A:$F,6,FALSE),0))</f>
        <v/>
      </c>
    </row>
    <row r="183">
      <c r="E183" s="10" t="n"/>
      <c r="F183" s="10" t="n"/>
      <c r="H183" s="7">
        <f>IF(A183="",0,D183*IFERROR(VLOOKUP(A183,Staff!$A:$F,6,FALSE),0))</f>
        <v/>
      </c>
    </row>
    <row r="184">
      <c r="E184" s="10" t="n"/>
      <c r="F184" s="10" t="n"/>
      <c r="H184" s="7">
        <f>IF(A184="",0,D184*IFERROR(VLOOKUP(A184,Staff!$A:$F,6,FALSE),0))</f>
        <v/>
      </c>
    </row>
    <row r="185">
      <c r="E185" s="10" t="n"/>
      <c r="F185" s="10" t="n"/>
      <c r="H185" s="7">
        <f>IF(A185="",0,D185*IFERROR(VLOOKUP(A185,Staff!$A:$F,6,FALSE),0))</f>
        <v/>
      </c>
    </row>
    <row r="186">
      <c r="E186" s="10" t="n"/>
      <c r="F186" s="10" t="n"/>
      <c r="H186" s="7">
        <f>IF(A186="",0,D186*IFERROR(VLOOKUP(A186,Staff!$A:$F,6,FALSE),0))</f>
        <v/>
      </c>
    </row>
    <row r="187">
      <c r="E187" s="10" t="n"/>
      <c r="F187" s="10" t="n"/>
      <c r="H187" s="7">
        <f>IF(A187="",0,D187*IFERROR(VLOOKUP(A187,Staff!$A:$F,6,FALSE),0))</f>
        <v/>
      </c>
    </row>
    <row r="188">
      <c r="E188" s="10" t="n"/>
      <c r="F188" s="10" t="n"/>
      <c r="H188" s="7">
        <f>IF(A188="",0,D188*IFERROR(VLOOKUP(A188,Staff!$A:$F,6,FALSE),0))</f>
        <v/>
      </c>
    </row>
    <row r="189">
      <c r="E189" s="10" t="n"/>
      <c r="F189" s="10" t="n"/>
      <c r="H189" s="7">
        <f>IF(A189="",0,D189*IFERROR(VLOOKUP(A189,Staff!$A:$F,6,FALSE),0))</f>
        <v/>
      </c>
    </row>
    <row r="190">
      <c r="E190" s="10" t="n"/>
      <c r="F190" s="10" t="n"/>
      <c r="H190" s="7">
        <f>IF(A190="",0,D190*IFERROR(VLOOKUP(A190,Staff!$A:$F,6,FALSE),0))</f>
        <v/>
      </c>
    </row>
    <row r="191">
      <c r="E191" s="10" t="n"/>
      <c r="F191" s="10" t="n"/>
      <c r="H191" s="7">
        <f>IF(A191="",0,D191*IFERROR(VLOOKUP(A191,Staff!$A:$F,6,FALSE),0))</f>
        <v/>
      </c>
    </row>
    <row r="192">
      <c r="E192" s="10" t="n"/>
      <c r="F192" s="10" t="n"/>
      <c r="H192" s="7">
        <f>IF(A192="",0,D192*IFERROR(VLOOKUP(A192,Staff!$A:$F,6,FALSE),0))</f>
        <v/>
      </c>
    </row>
    <row r="193">
      <c r="E193" s="10" t="n"/>
      <c r="F193" s="10" t="n"/>
      <c r="H193" s="7">
        <f>IF(A193="",0,D193*IFERROR(VLOOKUP(A193,Staff!$A:$F,6,FALSE),0))</f>
        <v/>
      </c>
    </row>
    <row r="194">
      <c r="E194" s="10" t="n"/>
      <c r="F194" s="10" t="n"/>
      <c r="H194" s="7">
        <f>IF(A194="",0,D194*IFERROR(VLOOKUP(A194,Staff!$A:$F,6,FALSE),0))</f>
        <v/>
      </c>
    </row>
    <row r="195">
      <c r="E195" s="10" t="n"/>
      <c r="F195" s="10" t="n"/>
      <c r="H195" s="7">
        <f>IF(A195="",0,D195*IFERROR(VLOOKUP(A195,Staff!$A:$F,6,FALSE),0))</f>
        <v/>
      </c>
    </row>
    <row r="196">
      <c r="E196" s="10" t="n"/>
      <c r="F196" s="10" t="n"/>
      <c r="H196" s="7">
        <f>IF(A196="",0,D196*IFERROR(VLOOKUP(A196,Staff!$A:$F,6,FALSE),0))</f>
        <v/>
      </c>
    </row>
    <row r="197">
      <c r="E197" s="10" t="n"/>
      <c r="F197" s="10" t="n"/>
      <c r="H197" s="7">
        <f>IF(A197="",0,D197*IFERROR(VLOOKUP(A197,Staff!$A:$F,6,FALSE),0))</f>
        <v/>
      </c>
    </row>
    <row r="198">
      <c r="E198" s="10" t="n"/>
      <c r="F198" s="10" t="n"/>
      <c r="H198" s="7">
        <f>IF(A198="",0,D198*IFERROR(VLOOKUP(A198,Staff!$A:$F,6,FALSE),0))</f>
        <v/>
      </c>
    </row>
    <row r="199">
      <c r="E199" s="10" t="n"/>
      <c r="F199" s="10" t="n"/>
      <c r="H199" s="7">
        <f>IF(A199="",0,D199*IFERROR(VLOOKUP(A199,Staff!$A:$F,6,FALSE),0))</f>
        <v/>
      </c>
    </row>
    <row r="200">
      <c r="E200" s="10" t="n"/>
      <c r="F200" s="10" t="n"/>
      <c r="H200" s="7">
        <f>IF(A200="",0,D200*IFERROR(VLOOKUP(A200,Staff!$A:$F,6,FALSE),0))</f>
        <v/>
      </c>
    </row>
    <row r="201">
      <c r="E201" s="10" t="n"/>
      <c r="F201" s="10" t="n"/>
      <c r="H201" s="7">
        <f>IF(A201="",0,D201*IFERROR(VLOOKUP(A201,Staff!$A:$F,6,FALSE),0))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2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1" t="inlineStr">
        <is>
          <t>First month</t>
        </is>
      </c>
      <c r="B1" s="10" t="n">
        <v>46235</v>
      </c>
    </row>
    <row r="3">
      <c r="A3" s="3" t="inlineStr">
        <is>
          <t>Staff Name</t>
        </is>
      </c>
      <c r="B3" s="3" t="inlineStr">
        <is>
          <t>FTE</t>
        </is>
      </c>
      <c r="C3" s="12">
        <f>EDATE($B$1,0)</f>
        <v/>
      </c>
      <c r="D3" s="12">
        <f>EDATE($B$1,1)</f>
        <v/>
      </c>
      <c r="E3" s="12">
        <f>EDATE($B$1,2)</f>
        <v/>
      </c>
      <c r="F3" s="12">
        <f>EDATE($B$1,3)</f>
        <v/>
      </c>
      <c r="G3" s="12">
        <f>EDATE($B$1,4)</f>
        <v/>
      </c>
      <c r="H3" s="12">
        <f>EDATE($B$1,5)</f>
        <v/>
      </c>
      <c r="I3" s="12">
        <f>EDATE($B$1,6)</f>
        <v/>
      </c>
      <c r="J3" s="12">
        <f>EDATE($B$1,7)</f>
        <v/>
      </c>
      <c r="K3" s="12">
        <f>EDATE($B$1,8)</f>
        <v/>
      </c>
      <c r="L3" s="12">
        <f>EDATE($B$1,9)</f>
        <v/>
      </c>
      <c r="M3" s="12">
        <f>EDATE($B$1,10)</f>
        <v/>
      </c>
      <c r="N3" s="12">
        <f>EDATE($B$1,11)</f>
        <v/>
      </c>
      <c r="O3" s="12">
        <f>EDATE($B$1,12)</f>
        <v/>
      </c>
      <c r="P3" s="12">
        <f>EDATE($B$1,13)</f>
        <v/>
      </c>
      <c r="Q3" s="12">
        <f>EDATE($B$1,14)</f>
        <v/>
      </c>
      <c r="R3" s="12">
        <f>EDATE($B$1,15)</f>
        <v/>
      </c>
      <c r="S3" s="12">
        <f>EDATE($B$1,16)</f>
        <v/>
      </c>
      <c r="T3" s="12">
        <f>EDATE($B$1,17)</f>
        <v/>
      </c>
      <c r="U3" s="12">
        <f>EDATE($B$1,18)</f>
        <v/>
      </c>
      <c r="V3" s="12">
        <f>EDATE($B$1,19)</f>
        <v/>
      </c>
      <c r="W3" s="12">
        <f>EDATE($B$1,20)</f>
        <v/>
      </c>
      <c r="X3" s="12">
        <f>EDATE($B$1,21)</f>
        <v/>
      </c>
      <c r="Y3" s="12">
        <f>EDATE($B$1,22)</f>
        <v/>
      </c>
      <c r="Z3" s="12">
        <f>EDATE($B$1,23)</f>
        <v/>
      </c>
      <c r="AA3" s="12">
        <f>EDATE($B$1,24)</f>
        <v/>
      </c>
      <c r="AB3" s="12">
        <f>EDATE($B$1,25)</f>
        <v/>
      </c>
      <c r="AC3" s="12">
        <f>EDATE($B$1,26)</f>
        <v/>
      </c>
      <c r="AD3" s="12">
        <f>EDATE($B$1,27)</f>
        <v/>
      </c>
      <c r="AE3" s="12">
        <f>EDATE($B$1,28)</f>
        <v/>
      </c>
      <c r="AF3" s="12">
        <f>EDATE($B$1,29)</f>
        <v/>
      </c>
      <c r="AG3" s="12">
        <f>EDATE($B$1,30)</f>
        <v/>
      </c>
      <c r="AH3" s="12">
        <f>EDATE($B$1,31)</f>
        <v/>
      </c>
      <c r="AI3" s="12">
        <f>EDATE($B$1,32)</f>
        <v/>
      </c>
      <c r="AJ3" s="12">
        <f>EDATE($B$1,33)</f>
        <v/>
      </c>
      <c r="AK3" s="12">
        <f>EDATE($B$1,34)</f>
        <v/>
      </c>
      <c r="AL3" s="12">
        <f>EDATE($B$1,35)</f>
        <v/>
      </c>
    </row>
    <row r="4">
      <c r="A4">
        <f>IF(Staff!A2="","",Staff!A2)</f>
        <v/>
      </c>
      <c r="B4">
        <f>IF(Staff!A2="","",Staff!C2)</f>
        <v/>
      </c>
      <c r="C4" s="13">
        <f>IF($A4="","",SUMPRODUCT((Allocations!$A$2:$A$201=$A4)*(Allocations!$E$2:$E$201&lt;=C$3)*(Allocations!$F$2:$F$201&gt;=C$3)*Allocations!$D$2:$D$201))</f>
        <v/>
      </c>
      <c r="D4" s="13">
        <f>IF($A4="","",SUMPRODUCT((Allocations!$A$2:$A$201=$A4)*(Allocations!$E$2:$E$201&lt;=D$3)*(Allocations!$F$2:$F$201&gt;=D$3)*Allocations!$D$2:$D$201))</f>
        <v/>
      </c>
      <c r="E4" s="13">
        <f>IF($A4="","",SUMPRODUCT((Allocations!$A$2:$A$201=$A4)*(Allocations!$E$2:$E$201&lt;=E$3)*(Allocations!$F$2:$F$201&gt;=E$3)*Allocations!$D$2:$D$201))</f>
        <v/>
      </c>
      <c r="F4" s="13">
        <f>IF($A4="","",SUMPRODUCT((Allocations!$A$2:$A$201=$A4)*(Allocations!$E$2:$E$201&lt;=F$3)*(Allocations!$F$2:$F$201&gt;=F$3)*Allocations!$D$2:$D$201))</f>
        <v/>
      </c>
      <c r="G4" s="13">
        <f>IF($A4="","",SUMPRODUCT((Allocations!$A$2:$A$201=$A4)*(Allocations!$E$2:$E$201&lt;=G$3)*(Allocations!$F$2:$F$201&gt;=G$3)*Allocations!$D$2:$D$201))</f>
        <v/>
      </c>
      <c r="H4" s="13">
        <f>IF($A4="","",SUMPRODUCT((Allocations!$A$2:$A$201=$A4)*(Allocations!$E$2:$E$201&lt;=H$3)*(Allocations!$F$2:$F$201&gt;=H$3)*Allocations!$D$2:$D$201))</f>
        <v/>
      </c>
      <c r="I4" s="13">
        <f>IF($A4="","",SUMPRODUCT((Allocations!$A$2:$A$201=$A4)*(Allocations!$E$2:$E$201&lt;=I$3)*(Allocations!$F$2:$F$201&gt;=I$3)*Allocations!$D$2:$D$201))</f>
        <v/>
      </c>
      <c r="J4" s="13">
        <f>IF($A4="","",SUMPRODUCT((Allocations!$A$2:$A$201=$A4)*(Allocations!$E$2:$E$201&lt;=J$3)*(Allocations!$F$2:$F$201&gt;=J$3)*Allocations!$D$2:$D$201))</f>
        <v/>
      </c>
      <c r="K4" s="13">
        <f>IF($A4="","",SUMPRODUCT((Allocations!$A$2:$A$201=$A4)*(Allocations!$E$2:$E$201&lt;=K$3)*(Allocations!$F$2:$F$201&gt;=K$3)*Allocations!$D$2:$D$201))</f>
        <v/>
      </c>
      <c r="L4" s="13">
        <f>IF($A4="","",SUMPRODUCT((Allocations!$A$2:$A$201=$A4)*(Allocations!$E$2:$E$201&lt;=L$3)*(Allocations!$F$2:$F$201&gt;=L$3)*Allocations!$D$2:$D$201))</f>
        <v/>
      </c>
      <c r="M4" s="13">
        <f>IF($A4="","",SUMPRODUCT((Allocations!$A$2:$A$201=$A4)*(Allocations!$E$2:$E$201&lt;=M$3)*(Allocations!$F$2:$F$201&gt;=M$3)*Allocations!$D$2:$D$201))</f>
        <v/>
      </c>
      <c r="N4" s="13">
        <f>IF($A4="","",SUMPRODUCT((Allocations!$A$2:$A$201=$A4)*(Allocations!$E$2:$E$201&lt;=N$3)*(Allocations!$F$2:$F$201&gt;=N$3)*Allocations!$D$2:$D$201))</f>
        <v/>
      </c>
      <c r="O4" s="13">
        <f>IF($A4="","",SUMPRODUCT((Allocations!$A$2:$A$201=$A4)*(Allocations!$E$2:$E$201&lt;=O$3)*(Allocations!$F$2:$F$201&gt;=O$3)*Allocations!$D$2:$D$201))</f>
        <v/>
      </c>
      <c r="P4" s="13">
        <f>IF($A4="","",SUMPRODUCT((Allocations!$A$2:$A$201=$A4)*(Allocations!$E$2:$E$201&lt;=P$3)*(Allocations!$F$2:$F$201&gt;=P$3)*Allocations!$D$2:$D$201))</f>
        <v/>
      </c>
      <c r="Q4" s="13">
        <f>IF($A4="","",SUMPRODUCT((Allocations!$A$2:$A$201=$A4)*(Allocations!$E$2:$E$201&lt;=Q$3)*(Allocations!$F$2:$F$201&gt;=Q$3)*Allocations!$D$2:$D$201))</f>
        <v/>
      </c>
      <c r="R4" s="13">
        <f>IF($A4="","",SUMPRODUCT((Allocations!$A$2:$A$201=$A4)*(Allocations!$E$2:$E$201&lt;=R$3)*(Allocations!$F$2:$F$201&gt;=R$3)*Allocations!$D$2:$D$201))</f>
        <v/>
      </c>
      <c r="S4" s="13">
        <f>IF($A4="","",SUMPRODUCT((Allocations!$A$2:$A$201=$A4)*(Allocations!$E$2:$E$201&lt;=S$3)*(Allocations!$F$2:$F$201&gt;=S$3)*Allocations!$D$2:$D$201))</f>
        <v/>
      </c>
      <c r="T4" s="13">
        <f>IF($A4="","",SUMPRODUCT((Allocations!$A$2:$A$201=$A4)*(Allocations!$E$2:$E$201&lt;=T$3)*(Allocations!$F$2:$F$201&gt;=T$3)*Allocations!$D$2:$D$201))</f>
        <v/>
      </c>
      <c r="U4" s="13">
        <f>IF($A4="","",SUMPRODUCT((Allocations!$A$2:$A$201=$A4)*(Allocations!$E$2:$E$201&lt;=U$3)*(Allocations!$F$2:$F$201&gt;=U$3)*Allocations!$D$2:$D$201))</f>
        <v/>
      </c>
      <c r="V4" s="13">
        <f>IF($A4="","",SUMPRODUCT((Allocations!$A$2:$A$201=$A4)*(Allocations!$E$2:$E$201&lt;=V$3)*(Allocations!$F$2:$F$201&gt;=V$3)*Allocations!$D$2:$D$201))</f>
        <v/>
      </c>
      <c r="W4" s="13">
        <f>IF($A4="","",SUMPRODUCT((Allocations!$A$2:$A$201=$A4)*(Allocations!$E$2:$E$201&lt;=W$3)*(Allocations!$F$2:$F$201&gt;=W$3)*Allocations!$D$2:$D$201))</f>
        <v/>
      </c>
      <c r="X4" s="13">
        <f>IF($A4="","",SUMPRODUCT((Allocations!$A$2:$A$201=$A4)*(Allocations!$E$2:$E$201&lt;=X$3)*(Allocations!$F$2:$F$201&gt;=X$3)*Allocations!$D$2:$D$201))</f>
        <v/>
      </c>
      <c r="Y4" s="13">
        <f>IF($A4="","",SUMPRODUCT((Allocations!$A$2:$A$201=$A4)*(Allocations!$E$2:$E$201&lt;=Y$3)*(Allocations!$F$2:$F$201&gt;=Y$3)*Allocations!$D$2:$D$201))</f>
        <v/>
      </c>
      <c r="Z4" s="13">
        <f>IF($A4="","",SUMPRODUCT((Allocations!$A$2:$A$201=$A4)*(Allocations!$E$2:$E$201&lt;=Z$3)*(Allocations!$F$2:$F$201&gt;=Z$3)*Allocations!$D$2:$D$201))</f>
        <v/>
      </c>
      <c r="AA4" s="13">
        <f>IF($A4="","",SUMPRODUCT((Allocations!$A$2:$A$201=$A4)*(Allocations!$E$2:$E$201&lt;=AA$3)*(Allocations!$F$2:$F$201&gt;=AA$3)*Allocations!$D$2:$D$201))</f>
        <v/>
      </c>
      <c r="AB4" s="13">
        <f>IF($A4="","",SUMPRODUCT((Allocations!$A$2:$A$201=$A4)*(Allocations!$E$2:$E$201&lt;=AB$3)*(Allocations!$F$2:$F$201&gt;=AB$3)*Allocations!$D$2:$D$201))</f>
        <v/>
      </c>
      <c r="AC4" s="13">
        <f>IF($A4="","",SUMPRODUCT((Allocations!$A$2:$A$201=$A4)*(Allocations!$E$2:$E$201&lt;=AC$3)*(Allocations!$F$2:$F$201&gt;=AC$3)*Allocations!$D$2:$D$201))</f>
        <v/>
      </c>
      <c r="AD4" s="13">
        <f>IF($A4="","",SUMPRODUCT((Allocations!$A$2:$A$201=$A4)*(Allocations!$E$2:$E$201&lt;=AD$3)*(Allocations!$F$2:$F$201&gt;=AD$3)*Allocations!$D$2:$D$201))</f>
        <v/>
      </c>
      <c r="AE4" s="13">
        <f>IF($A4="","",SUMPRODUCT((Allocations!$A$2:$A$201=$A4)*(Allocations!$E$2:$E$201&lt;=AE$3)*(Allocations!$F$2:$F$201&gt;=AE$3)*Allocations!$D$2:$D$201))</f>
        <v/>
      </c>
      <c r="AF4" s="13">
        <f>IF($A4="","",SUMPRODUCT((Allocations!$A$2:$A$201=$A4)*(Allocations!$E$2:$E$201&lt;=AF$3)*(Allocations!$F$2:$F$201&gt;=AF$3)*Allocations!$D$2:$D$201))</f>
        <v/>
      </c>
      <c r="AG4" s="13">
        <f>IF($A4="","",SUMPRODUCT((Allocations!$A$2:$A$201=$A4)*(Allocations!$E$2:$E$201&lt;=AG$3)*(Allocations!$F$2:$F$201&gt;=AG$3)*Allocations!$D$2:$D$201))</f>
        <v/>
      </c>
      <c r="AH4" s="13">
        <f>IF($A4="","",SUMPRODUCT((Allocations!$A$2:$A$201=$A4)*(Allocations!$E$2:$E$201&lt;=AH$3)*(Allocations!$F$2:$F$201&gt;=AH$3)*Allocations!$D$2:$D$201))</f>
        <v/>
      </c>
      <c r="AI4" s="13">
        <f>IF($A4="","",SUMPRODUCT((Allocations!$A$2:$A$201=$A4)*(Allocations!$E$2:$E$201&lt;=AI$3)*(Allocations!$F$2:$F$201&gt;=AI$3)*Allocations!$D$2:$D$201))</f>
        <v/>
      </c>
      <c r="AJ4" s="13">
        <f>IF($A4="","",SUMPRODUCT((Allocations!$A$2:$A$201=$A4)*(Allocations!$E$2:$E$201&lt;=AJ$3)*(Allocations!$F$2:$F$201&gt;=AJ$3)*Allocations!$D$2:$D$201))</f>
        <v/>
      </c>
      <c r="AK4" s="13">
        <f>IF($A4="","",SUMPRODUCT((Allocations!$A$2:$A$201=$A4)*(Allocations!$E$2:$E$201&lt;=AK$3)*(Allocations!$F$2:$F$201&gt;=AK$3)*Allocations!$D$2:$D$201))</f>
        <v/>
      </c>
      <c r="AL4" s="13">
        <f>IF($A4="","",SUMPRODUCT((Allocations!$A$2:$A$201=$A4)*(Allocations!$E$2:$E$201&lt;=AL$3)*(Allocations!$F$2:$F$201&gt;=AL$3)*Allocations!$D$2:$D$201))</f>
        <v/>
      </c>
    </row>
    <row r="5">
      <c r="A5">
        <f>IF(Staff!A3="","",Staff!A3)</f>
        <v/>
      </c>
      <c r="B5">
        <f>IF(Staff!A3="","",Staff!C3)</f>
        <v/>
      </c>
      <c r="C5" s="13">
        <f>IF($A5="","",SUMPRODUCT((Allocations!$A$2:$A$201=$A5)*(Allocations!$E$2:$E$201&lt;=C$3)*(Allocations!$F$2:$F$201&gt;=C$3)*Allocations!$D$2:$D$201))</f>
        <v/>
      </c>
      <c r="D5" s="13">
        <f>IF($A5="","",SUMPRODUCT((Allocations!$A$2:$A$201=$A5)*(Allocations!$E$2:$E$201&lt;=D$3)*(Allocations!$F$2:$F$201&gt;=D$3)*Allocations!$D$2:$D$201))</f>
        <v/>
      </c>
      <c r="E5" s="13">
        <f>IF($A5="","",SUMPRODUCT((Allocations!$A$2:$A$201=$A5)*(Allocations!$E$2:$E$201&lt;=E$3)*(Allocations!$F$2:$F$201&gt;=E$3)*Allocations!$D$2:$D$201))</f>
        <v/>
      </c>
      <c r="F5" s="13">
        <f>IF($A5="","",SUMPRODUCT((Allocations!$A$2:$A$201=$A5)*(Allocations!$E$2:$E$201&lt;=F$3)*(Allocations!$F$2:$F$201&gt;=F$3)*Allocations!$D$2:$D$201))</f>
        <v/>
      </c>
      <c r="G5" s="13">
        <f>IF($A5="","",SUMPRODUCT((Allocations!$A$2:$A$201=$A5)*(Allocations!$E$2:$E$201&lt;=G$3)*(Allocations!$F$2:$F$201&gt;=G$3)*Allocations!$D$2:$D$201))</f>
        <v/>
      </c>
      <c r="H5" s="13">
        <f>IF($A5="","",SUMPRODUCT((Allocations!$A$2:$A$201=$A5)*(Allocations!$E$2:$E$201&lt;=H$3)*(Allocations!$F$2:$F$201&gt;=H$3)*Allocations!$D$2:$D$201))</f>
        <v/>
      </c>
      <c r="I5" s="13">
        <f>IF($A5="","",SUMPRODUCT((Allocations!$A$2:$A$201=$A5)*(Allocations!$E$2:$E$201&lt;=I$3)*(Allocations!$F$2:$F$201&gt;=I$3)*Allocations!$D$2:$D$201))</f>
        <v/>
      </c>
      <c r="J5" s="13">
        <f>IF($A5="","",SUMPRODUCT((Allocations!$A$2:$A$201=$A5)*(Allocations!$E$2:$E$201&lt;=J$3)*(Allocations!$F$2:$F$201&gt;=J$3)*Allocations!$D$2:$D$201))</f>
        <v/>
      </c>
      <c r="K5" s="13">
        <f>IF($A5="","",SUMPRODUCT((Allocations!$A$2:$A$201=$A5)*(Allocations!$E$2:$E$201&lt;=K$3)*(Allocations!$F$2:$F$201&gt;=K$3)*Allocations!$D$2:$D$201))</f>
        <v/>
      </c>
      <c r="L5" s="13">
        <f>IF($A5="","",SUMPRODUCT((Allocations!$A$2:$A$201=$A5)*(Allocations!$E$2:$E$201&lt;=L$3)*(Allocations!$F$2:$F$201&gt;=L$3)*Allocations!$D$2:$D$201))</f>
        <v/>
      </c>
      <c r="M5" s="13">
        <f>IF($A5="","",SUMPRODUCT((Allocations!$A$2:$A$201=$A5)*(Allocations!$E$2:$E$201&lt;=M$3)*(Allocations!$F$2:$F$201&gt;=M$3)*Allocations!$D$2:$D$201))</f>
        <v/>
      </c>
      <c r="N5" s="13">
        <f>IF($A5="","",SUMPRODUCT((Allocations!$A$2:$A$201=$A5)*(Allocations!$E$2:$E$201&lt;=N$3)*(Allocations!$F$2:$F$201&gt;=N$3)*Allocations!$D$2:$D$201))</f>
        <v/>
      </c>
      <c r="O5" s="13">
        <f>IF($A5="","",SUMPRODUCT((Allocations!$A$2:$A$201=$A5)*(Allocations!$E$2:$E$201&lt;=O$3)*(Allocations!$F$2:$F$201&gt;=O$3)*Allocations!$D$2:$D$201))</f>
        <v/>
      </c>
      <c r="P5" s="13">
        <f>IF($A5="","",SUMPRODUCT((Allocations!$A$2:$A$201=$A5)*(Allocations!$E$2:$E$201&lt;=P$3)*(Allocations!$F$2:$F$201&gt;=P$3)*Allocations!$D$2:$D$201))</f>
        <v/>
      </c>
      <c r="Q5" s="13">
        <f>IF($A5="","",SUMPRODUCT((Allocations!$A$2:$A$201=$A5)*(Allocations!$E$2:$E$201&lt;=Q$3)*(Allocations!$F$2:$F$201&gt;=Q$3)*Allocations!$D$2:$D$201))</f>
        <v/>
      </c>
      <c r="R5" s="13">
        <f>IF($A5="","",SUMPRODUCT((Allocations!$A$2:$A$201=$A5)*(Allocations!$E$2:$E$201&lt;=R$3)*(Allocations!$F$2:$F$201&gt;=R$3)*Allocations!$D$2:$D$201))</f>
        <v/>
      </c>
      <c r="S5" s="13">
        <f>IF($A5="","",SUMPRODUCT((Allocations!$A$2:$A$201=$A5)*(Allocations!$E$2:$E$201&lt;=S$3)*(Allocations!$F$2:$F$201&gt;=S$3)*Allocations!$D$2:$D$201))</f>
        <v/>
      </c>
      <c r="T5" s="13">
        <f>IF($A5="","",SUMPRODUCT((Allocations!$A$2:$A$201=$A5)*(Allocations!$E$2:$E$201&lt;=T$3)*(Allocations!$F$2:$F$201&gt;=T$3)*Allocations!$D$2:$D$201))</f>
        <v/>
      </c>
      <c r="U5" s="13">
        <f>IF($A5="","",SUMPRODUCT((Allocations!$A$2:$A$201=$A5)*(Allocations!$E$2:$E$201&lt;=U$3)*(Allocations!$F$2:$F$201&gt;=U$3)*Allocations!$D$2:$D$201))</f>
        <v/>
      </c>
      <c r="V5" s="13">
        <f>IF($A5="","",SUMPRODUCT((Allocations!$A$2:$A$201=$A5)*(Allocations!$E$2:$E$201&lt;=V$3)*(Allocations!$F$2:$F$201&gt;=V$3)*Allocations!$D$2:$D$201))</f>
        <v/>
      </c>
      <c r="W5" s="13">
        <f>IF($A5="","",SUMPRODUCT((Allocations!$A$2:$A$201=$A5)*(Allocations!$E$2:$E$201&lt;=W$3)*(Allocations!$F$2:$F$201&gt;=W$3)*Allocations!$D$2:$D$201))</f>
        <v/>
      </c>
      <c r="X5" s="13">
        <f>IF($A5="","",SUMPRODUCT((Allocations!$A$2:$A$201=$A5)*(Allocations!$E$2:$E$201&lt;=X$3)*(Allocations!$F$2:$F$201&gt;=X$3)*Allocations!$D$2:$D$201))</f>
        <v/>
      </c>
      <c r="Y5" s="13">
        <f>IF($A5="","",SUMPRODUCT((Allocations!$A$2:$A$201=$A5)*(Allocations!$E$2:$E$201&lt;=Y$3)*(Allocations!$F$2:$F$201&gt;=Y$3)*Allocations!$D$2:$D$201))</f>
        <v/>
      </c>
      <c r="Z5" s="13">
        <f>IF($A5="","",SUMPRODUCT((Allocations!$A$2:$A$201=$A5)*(Allocations!$E$2:$E$201&lt;=Z$3)*(Allocations!$F$2:$F$201&gt;=Z$3)*Allocations!$D$2:$D$201))</f>
        <v/>
      </c>
      <c r="AA5" s="13">
        <f>IF($A5="","",SUMPRODUCT((Allocations!$A$2:$A$201=$A5)*(Allocations!$E$2:$E$201&lt;=AA$3)*(Allocations!$F$2:$F$201&gt;=AA$3)*Allocations!$D$2:$D$201))</f>
        <v/>
      </c>
      <c r="AB5" s="13">
        <f>IF($A5="","",SUMPRODUCT((Allocations!$A$2:$A$201=$A5)*(Allocations!$E$2:$E$201&lt;=AB$3)*(Allocations!$F$2:$F$201&gt;=AB$3)*Allocations!$D$2:$D$201))</f>
        <v/>
      </c>
      <c r="AC5" s="13">
        <f>IF($A5="","",SUMPRODUCT((Allocations!$A$2:$A$201=$A5)*(Allocations!$E$2:$E$201&lt;=AC$3)*(Allocations!$F$2:$F$201&gt;=AC$3)*Allocations!$D$2:$D$201))</f>
        <v/>
      </c>
      <c r="AD5" s="13">
        <f>IF($A5="","",SUMPRODUCT((Allocations!$A$2:$A$201=$A5)*(Allocations!$E$2:$E$201&lt;=AD$3)*(Allocations!$F$2:$F$201&gt;=AD$3)*Allocations!$D$2:$D$201))</f>
        <v/>
      </c>
      <c r="AE5" s="13">
        <f>IF($A5="","",SUMPRODUCT((Allocations!$A$2:$A$201=$A5)*(Allocations!$E$2:$E$201&lt;=AE$3)*(Allocations!$F$2:$F$201&gt;=AE$3)*Allocations!$D$2:$D$201))</f>
        <v/>
      </c>
      <c r="AF5" s="13">
        <f>IF($A5="","",SUMPRODUCT((Allocations!$A$2:$A$201=$A5)*(Allocations!$E$2:$E$201&lt;=AF$3)*(Allocations!$F$2:$F$201&gt;=AF$3)*Allocations!$D$2:$D$201))</f>
        <v/>
      </c>
      <c r="AG5" s="13">
        <f>IF($A5="","",SUMPRODUCT((Allocations!$A$2:$A$201=$A5)*(Allocations!$E$2:$E$201&lt;=AG$3)*(Allocations!$F$2:$F$201&gt;=AG$3)*Allocations!$D$2:$D$201))</f>
        <v/>
      </c>
      <c r="AH5" s="13">
        <f>IF($A5="","",SUMPRODUCT((Allocations!$A$2:$A$201=$A5)*(Allocations!$E$2:$E$201&lt;=AH$3)*(Allocations!$F$2:$F$201&gt;=AH$3)*Allocations!$D$2:$D$201))</f>
        <v/>
      </c>
      <c r="AI5" s="13">
        <f>IF($A5="","",SUMPRODUCT((Allocations!$A$2:$A$201=$A5)*(Allocations!$E$2:$E$201&lt;=AI$3)*(Allocations!$F$2:$F$201&gt;=AI$3)*Allocations!$D$2:$D$201))</f>
        <v/>
      </c>
      <c r="AJ5" s="13">
        <f>IF($A5="","",SUMPRODUCT((Allocations!$A$2:$A$201=$A5)*(Allocations!$E$2:$E$201&lt;=AJ$3)*(Allocations!$F$2:$F$201&gt;=AJ$3)*Allocations!$D$2:$D$201))</f>
        <v/>
      </c>
      <c r="AK5" s="13">
        <f>IF($A5="","",SUMPRODUCT((Allocations!$A$2:$A$201=$A5)*(Allocations!$E$2:$E$201&lt;=AK$3)*(Allocations!$F$2:$F$201&gt;=AK$3)*Allocations!$D$2:$D$201))</f>
        <v/>
      </c>
      <c r="AL5" s="13">
        <f>IF($A5="","",SUMPRODUCT((Allocations!$A$2:$A$201=$A5)*(Allocations!$E$2:$E$201&lt;=AL$3)*(Allocations!$F$2:$F$201&gt;=AL$3)*Allocations!$D$2:$D$201))</f>
        <v/>
      </c>
    </row>
    <row r="6">
      <c r="A6">
        <f>IF(Staff!A4="","",Staff!A4)</f>
        <v/>
      </c>
      <c r="B6">
        <f>IF(Staff!A4="","",Staff!C4)</f>
        <v/>
      </c>
      <c r="C6" s="13">
        <f>IF($A6="","",SUMPRODUCT((Allocations!$A$2:$A$201=$A6)*(Allocations!$E$2:$E$201&lt;=C$3)*(Allocations!$F$2:$F$201&gt;=C$3)*Allocations!$D$2:$D$201))</f>
        <v/>
      </c>
      <c r="D6" s="13">
        <f>IF($A6="","",SUMPRODUCT((Allocations!$A$2:$A$201=$A6)*(Allocations!$E$2:$E$201&lt;=D$3)*(Allocations!$F$2:$F$201&gt;=D$3)*Allocations!$D$2:$D$201))</f>
        <v/>
      </c>
      <c r="E6" s="13">
        <f>IF($A6="","",SUMPRODUCT((Allocations!$A$2:$A$201=$A6)*(Allocations!$E$2:$E$201&lt;=E$3)*(Allocations!$F$2:$F$201&gt;=E$3)*Allocations!$D$2:$D$201))</f>
        <v/>
      </c>
      <c r="F6" s="13">
        <f>IF($A6="","",SUMPRODUCT((Allocations!$A$2:$A$201=$A6)*(Allocations!$E$2:$E$201&lt;=F$3)*(Allocations!$F$2:$F$201&gt;=F$3)*Allocations!$D$2:$D$201))</f>
        <v/>
      </c>
      <c r="G6" s="13">
        <f>IF($A6="","",SUMPRODUCT((Allocations!$A$2:$A$201=$A6)*(Allocations!$E$2:$E$201&lt;=G$3)*(Allocations!$F$2:$F$201&gt;=G$3)*Allocations!$D$2:$D$201))</f>
        <v/>
      </c>
      <c r="H6" s="13">
        <f>IF($A6="","",SUMPRODUCT((Allocations!$A$2:$A$201=$A6)*(Allocations!$E$2:$E$201&lt;=H$3)*(Allocations!$F$2:$F$201&gt;=H$3)*Allocations!$D$2:$D$201))</f>
        <v/>
      </c>
      <c r="I6" s="13">
        <f>IF($A6="","",SUMPRODUCT((Allocations!$A$2:$A$201=$A6)*(Allocations!$E$2:$E$201&lt;=I$3)*(Allocations!$F$2:$F$201&gt;=I$3)*Allocations!$D$2:$D$201))</f>
        <v/>
      </c>
      <c r="J6" s="13">
        <f>IF($A6="","",SUMPRODUCT((Allocations!$A$2:$A$201=$A6)*(Allocations!$E$2:$E$201&lt;=J$3)*(Allocations!$F$2:$F$201&gt;=J$3)*Allocations!$D$2:$D$201))</f>
        <v/>
      </c>
      <c r="K6" s="13">
        <f>IF($A6="","",SUMPRODUCT((Allocations!$A$2:$A$201=$A6)*(Allocations!$E$2:$E$201&lt;=K$3)*(Allocations!$F$2:$F$201&gt;=K$3)*Allocations!$D$2:$D$201))</f>
        <v/>
      </c>
      <c r="L6" s="13">
        <f>IF($A6="","",SUMPRODUCT((Allocations!$A$2:$A$201=$A6)*(Allocations!$E$2:$E$201&lt;=L$3)*(Allocations!$F$2:$F$201&gt;=L$3)*Allocations!$D$2:$D$201))</f>
        <v/>
      </c>
      <c r="M6" s="13">
        <f>IF($A6="","",SUMPRODUCT((Allocations!$A$2:$A$201=$A6)*(Allocations!$E$2:$E$201&lt;=M$3)*(Allocations!$F$2:$F$201&gt;=M$3)*Allocations!$D$2:$D$201))</f>
        <v/>
      </c>
      <c r="N6" s="13">
        <f>IF($A6="","",SUMPRODUCT((Allocations!$A$2:$A$201=$A6)*(Allocations!$E$2:$E$201&lt;=N$3)*(Allocations!$F$2:$F$201&gt;=N$3)*Allocations!$D$2:$D$201))</f>
        <v/>
      </c>
      <c r="O6" s="13">
        <f>IF($A6="","",SUMPRODUCT((Allocations!$A$2:$A$201=$A6)*(Allocations!$E$2:$E$201&lt;=O$3)*(Allocations!$F$2:$F$201&gt;=O$3)*Allocations!$D$2:$D$201))</f>
        <v/>
      </c>
      <c r="P6" s="13">
        <f>IF($A6="","",SUMPRODUCT((Allocations!$A$2:$A$201=$A6)*(Allocations!$E$2:$E$201&lt;=P$3)*(Allocations!$F$2:$F$201&gt;=P$3)*Allocations!$D$2:$D$201))</f>
        <v/>
      </c>
      <c r="Q6" s="13">
        <f>IF($A6="","",SUMPRODUCT((Allocations!$A$2:$A$201=$A6)*(Allocations!$E$2:$E$201&lt;=Q$3)*(Allocations!$F$2:$F$201&gt;=Q$3)*Allocations!$D$2:$D$201))</f>
        <v/>
      </c>
      <c r="R6" s="13">
        <f>IF($A6="","",SUMPRODUCT((Allocations!$A$2:$A$201=$A6)*(Allocations!$E$2:$E$201&lt;=R$3)*(Allocations!$F$2:$F$201&gt;=R$3)*Allocations!$D$2:$D$201))</f>
        <v/>
      </c>
      <c r="S6" s="13">
        <f>IF($A6="","",SUMPRODUCT((Allocations!$A$2:$A$201=$A6)*(Allocations!$E$2:$E$201&lt;=S$3)*(Allocations!$F$2:$F$201&gt;=S$3)*Allocations!$D$2:$D$201))</f>
        <v/>
      </c>
      <c r="T6" s="13">
        <f>IF($A6="","",SUMPRODUCT((Allocations!$A$2:$A$201=$A6)*(Allocations!$E$2:$E$201&lt;=T$3)*(Allocations!$F$2:$F$201&gt;=T$3)*Allocations!$D$2:$D$201))</f>
        <v/>
      </c>
      <c r="U6" s="13">
        <f>IF($A6="","",SUMPRODUCT((Allocations!$A$2:$A$201=$A6)*(Allocations!$E$2:$E$201&lt;=U$3)*(Allocations!$F$2:$F$201&gt;=U$3)*Allocations!$D$2:$D$201))</f>
        <v/>
      </c>
      <c r="V6" s="13">
        <f>IF($A6="","",SUMPRODUCT((Allocations!$A$2:$A$201=$A6)*(Allocations!$E$2:$E$201&lt;=V$3)*(Allocations!$F$2:$F$201&gt;=V$3)*Allocations!$D$2:$D$201))</f>
        <v/>
      </c>
      <c r="W6" s="13">
        <f>IF($A6="","",SUMPRODUCT((Allocations!$A$2:$A$201=$A6)*(Allocations!$E$2:$E$201&lt;=W$3)*(Allocations!$F$2:$F$201&gt;=W$3)*Allocations!$D$2:$D$201))</f>
        <v/>
      </c>
      <c r="X6" s="13">
        <f>IF($A6="","",SUMPRODUCT((Allocations!$A$2:$A$201=$A6)*(Allocations!$E$2:$E$201&lt;=X$3)*(Allocations!$F$2:$F$201&gt;=X$3)*Allocations!$D$2:$D$201))</f>
        <v/>
      </c>
      <c r="Y6" s="13">
        <f>IF($A6="","",SUMPRODUCT((Allocations!$A$2:$A$201=$A6)*(Allocations!$E$2:$E$201&lt;=Y$3)*(Allocations!$F$2:$F$201&gt;=Y$3)*Allocations!$D$2:$D$201))</f>
        <v/>
      </c>
      <c r="Z6" s="13">
        <f>IF($A6="","",SUMPRODUCT((Allocations!$A$2:$A$201=$A6)*(Allocations!$E$2:$E$201&lt;=Z$3)*(Allocations!$F$2:$F$201&gt;=Z$3)*Allocations!$D$2:$D$201))</f>
        <v/>
      </c>
      <c r="AA6" s="13">
        <f>IF($A6="","",SUMPRODUCT((Allocations!$A$2:$A$201=$A6)*(Allocations!$E$2:$E$201&lt;=AA$3)*(Allocations!$F$2:$F$201&gt;=AA$3)*Allocations!$D$2:$D$201))</f>
        <v/>
      </c>
      <c r="AB6" s="13">
        <f>IF($A6="","",SUMPRODUCT((Allocations!$A$2:$A$201=$A6)*(Allocations!$E$2:$E$201&lt;=AB$3)*(Allocations!$F$2:$F$201&gt;=AB$3)*Allocations!$D$2:$D$201))</f>
        <v/>
      </c>
      <c r="AC6" s="13">
        <f>IF($A6="","",SUMPRODUCT((Allocations!$A$2:$A$201=$A6)*(Allocations!$E$2:$E$201&lt;=AC$3)*(Allocations!$F$2:$F$201&gt;=AC$3)*Allocations!$D$2:$D$201))</f>
        <v/>
      </c>
      <c r="AD6" s="13">
        <f>IF($A6="","",SUMPRODUCT((Allocations!$A$2:$A$201=$A6)*(Allocations!$E$2:$E$201&lt;=AD$3)*(Allocations!$F$2:$F$201&gt;=AD$3)*Allocations!$D$2:$D$201))</f>
        <v/>
      </c>
      <c r="AE6" s="13">
        <f>IF($A6="","",SUMPRODUCT((Allocations!$A$2:$A$201=$A6)*(Allocations!$E$2:$E$201&lt;=AE$3)*(Allocations!$F$2:$F$201&gt;=AE$3)*Allocations!$D$2:$D$201))</f>
        <v/>
      </c>
      <c r="AF6" s="13">
        <f>IF($A6="","",SUMPRODUCT((Allocations!$A$2:$A$201=$A6)*(Allocations!$E$2:$E$201&lt;=AF$3)*(Allocations!$F$2:$F$201&gt;=AF$3)*Allocations!$D$2:$D$201))</f>
        <v/>
      </c>
      <c r="AG6" s="13">
        <f>IF($A6="","",SUMPRODUCT((Allocations!$A$2:$A$201=$A6)*(Allocations!$E$2:$E$201&lt;=AG$3)*(Allocations!$F$2:$F$201&gt;=AG$3)*Allocations!$D$2:$D$201))</f>
        <v/>
      </c>
      <c r="AH6" s="13">
        <f>IF($A6="","",SUMPRODUCT((Allocations!$A$2:$A$201=$A6)*(Allocations!$E$2:$E$201&lt;=AH$3)*(Allocations!$F$2:$F$201&gt;=AH$3)*Allocations!$D$2:$D$201))</f>
        <v/>
      </c>
      <c r="AI6" s="13">
        <f>IF($A6="","",SUMPRODUCT((Allocations!$A$2:$A$201=$A6)*(Allocations!$E$2:$E$201&lt;=AI$3)*(Allocations!$F$2:$F$201&gt;=AI$3)*Allocations!$D$2:$D$201))</f>
        <v/>
      </c>
      <c r="AJ6" s="13">
        <f>IF($A6="","",SUMPRODUCT((Allocations!$A$2:$A$201=$A6)*(Allocations!$E$2:$E$201&lt;=AJ$3)*(Allocations!$F$2:$F$201&gt;=AJ$3)*Allocations!$D$2:$D$201))</f>
        <v/>
      </c>
      <c r="AK6" s="13">
        <f>IF($A6="","",SUMPRODUCT((Allocations!$A$2:$A$201=$A6)*(Allocations!$E$2:$E$201&lt;=AK$3)*(Allocations!$F$2:$F$201&gt;=AK$3)*Allocations!$D$2:$D$201))</f>
        <v/>
      </c>
      <c r="AL6" s="13">
        <f>IF($A6="","",SUMPRODUCT((Allocations!$A$2:$A$201=$A6)*(Allocations!$E$2:$E$201&lt;=AL$3)*(Allocations!$F$2:$F$201&gt;=AL$3)*Allocations!$D$2:$D$201))</f>
        <v/>
      </c>
    </row>
    <row r="7">
      <c r="A7">
        <f>IF(Staff!A5="","",Staff!A5)</f>
        <v/>
      </c>
      <c r="B7">
        <f>IF(Staff!A5="","",Staff!C5)</f>
        <v/>
      </c>
      <c r="C7" s="13">
        <f>IF($A7="","",SUMPRODUCT((Allocations!$A$2:$A$201=$A7)*(Allocations!$E$2:$E$201&lt;=C$3)*(Allocations!$F$2:$F$201&gt;=C$3)*Allocations!$D$2:$D$201))</f>
        <v/>
      </c>
      <c r="D7" s="13">
        <f>IF($A7="","",SUMPRODUCT((Allocations!$A$2:$A$201=$A7)*(Allocations!$E$2:$E$201&lt;=D$3)*(Allocations!$F$2:$F$201&gt;=D$3)*Allocations!$D$2:$D$201))</f>
        <v/>
      </c>
      <c r="E7" s="13">
        <f>IF($A7="","",SUMPRODUCT((Allocations!$A$2:$A$201=$A7)*(Allocations!$E$2:$E$201&lt;=E$3)*(Allocations!$F$2:$F$201&gt;=E$3)*Allocations!$D$2:$D$201))</f>
        <v/>
      </c>
      <c r="F7" s="13">
        <f>IF($A7="","",SUMPRODUCT((Allocations!$A$2:$A$201=$A7)*(Allocations!$E$2:$E$201&lt;=F$3)*(Allocations!$F$2:$F$201&gt;=F$3)*Allocations!$D$2:$D$201))</f>
        <v/>
      </c>
      <c r="G7" s="13">
        <f>IF($A7="","",SUMPRODUCT((Allocations!$A$2:$A$201=$A7)*(Allocations!$E$2:$E$201&lt;=G$3)*(Allocations!$F$2:$F$201&gt;=G$3)*Allocations!$D$2:$D$201))</f>
        <v/>
      </c>
      <c r="H7" s="13">
        <f>IF($A7="","",SUMPRODUCT((Allocations!$A$2:$A$201=$A7)*(Allocations!$E$2:$E$201&lt;=H$3)*(Allocations!$F$2:$F$201&gt;=H$3)*Allocations!$D$2:$D$201))</f>
        <v/>
      </c>
      <c r="I7" s="13">
        <f>IF($A7="","",SUMPRODUCT((Allocations!$A$2:$A$201=$A7)*(Allocations!$E$2:$E$201&lt;=I$3)*(Allocations!$F$2:$F$201&gt;=I$3)*Allocations!$D$2:$D$201))</f>
        <v/>
      </c>
      <c r="J7" s="13">
        <f>IF($A7="","",SUMPRODUCT((Allocations!$A$2:$A$201=$A7)*(Allocations!$E$2:$E$201&lt;=J$3)*(Allocations!$F$2:$F$201&gt;=J$3)*Allocations!$D$2:$D$201))</f>
        <v/>
      </c>
      <c r="K7" s="13">
        <f>IF($A7="","",SUMPRODUCT((Allocations!$A$2:$A$201=$A7)*(Allocations!$E$2:$E$201&lt;=K$3)*(Allocations!$F$2:$F$201&gt;=K$3)*Allocations!$D$2:$D$201))</f>
        <v/>
      </c>
      <c r="L7" s="13">
        <f>IF($A7="","",SUMPRODUCT((Allocations!$A$2:$A$201=$A7)*(Allocations!$E$2:$E$201&lt;=L$3)*(Allocations!$F$2:$F$201&gt;=L$3)*Allocations!$D$2:$D$201))</f>
        <v/>
      </c>
      <c r="M7" s="13">
        <f>IF($A7="","",SUMPRODUCT((Allocations!$A$2:$A$201=$A7)*(Allocations!$E$2:$E$201&lt;=M$3)*(Allocations!$F$2:$F$201&gt;=M$3)*Allocations!$D$2:$D$201))</f>
        <v/>
      </c>
      <c r="N7" s="13">
        <f>IF($A7="","",SUMPRODUCT((Allocations!$A$2:$A$201=$A7)*(Allocations!$E$2:$E$201&lt;=N$3)*(Allocations!$F$2:$F$201&gt;=N$3)*Allocations!$D$2:$D$201))</f>
        <v/>
      </c>
      <c r="O7" s="13">
        <f>IF($A7="","",SUMPRODUCT((Allocations!$A$2:$A$201=$A7)*(Allocations!$E$2:$E$201&lt;=O$3)*(Allocations!$F$2:$F$201&gt;=O$3)*Allocations!$D$2:$D$201))</f>
        <v/>
      </c>
      <c r="P7" s="13">
        <f>IF($A7="","",SUMPRODUCT((Allocations!$A$2:$A$201=$A7)*(Allocations!$E$2:$E$201&lt;=P$3)*(Allocations!$F$2:$F$201&gt;=P$3)*Allocations!$D$2:$D$201))</f>
        <v/>
      </c>
      <c r="Q7" s="13">
        <f>IF($A7="","",SUMPRODUCT((Allocations!$A$2:$A$201=$A7)*(Allocations!$E$2:$E$201&lt;=Q$3)*(Allocations!$F$2:$F$201&gt;=Q$3)*Allocations!$D$2:$D$201))</f>
        <v/>
      </c>
      <c r="R7" s="13">
        <f>IF($A7="","",SUMPRODUCT((Allocations!$A$2:$A$201=$A7)*(Allocations!$E$2:$E$201&lt;=R$3)*(Allocations!$F$2:$F$201&gt;=R$3)*Allocations!$D$2:$D$201))</f>
        <v/>
      </c>
      <c r="S7" s="13">
        <f>IF($A7="","",SUMPRODUCT((Allocations!$A$2:$A$201=$A7)*(Allocations!$E$2:$E$201&lt;=S$3)*(Allocations!$F$2:$F$201&gt;=S$3)*Allocations!$D$2:$D$201))</f>
        <v/>
      </c>
      <c r="T7" s="13">
        <f>IF($A7="","",SUMPRODUCT((Allocations!$A$2:$A$201=$A7)*(Allocations!$E$2:$E$201&lt;=T$3)*(Allocations!$F$2:$F$201&gt;=T$3)*Allocations!$D$2:$D$201))</f>
        <v/>
      </c>
      <c r="U7" s="13">
        <f>IF($A7="","",SUMPRODUCT((Allocations!$A$2:$A$201=$A7)*(Allocations!$E$2:$E$201&lt;=U$3)*(Allocations!$F$2:$F$201&gt;=U$3)*Allocations!$D$2:$D$201))</f>
        <v/>
      </c>
      <c r="V7" s="13">
        <f>IF($A7="","",SUMPRODUCT((Allocations!$A$2:$A$201=$A7)*(Allocations!$E$2:$E$201&lt;=V$3)*(Allocations!$F$2:$F$201&gt;=V$3)*Allocations!$D$2:$D$201))</f>
        <v/>
      </c>
      <c r="W7" s="13">
        <f>IF($A7="","",SUMPRODUCT((Allocations!$A$2:$A$201=$A7)*(Allocations!$E$2:$E$201&lt;=W$3)*(Allocations!$F$2:$F$201&gt;=W$3)*Allocations!$D$2:$D$201))</f>
        <v/>
      </c>
      <c r="X7" s="13">
        <f>IF($A7="","",SUMPRODUCT((Allocations!$A$2:$A$201=$A7)*(Allocations!$E$2:$E$201&lt;=X$3)*(Allocations!$F$2:$F$201&gt;=X$3)*Allocations!$D$2:$D$201))</f>
        <v/>
      </c>
      <c r="Y7" s="13">
        <f>IF($A7="","",SUMPRODUCT((Allocations!$A$2:$A$201=$A7)*(Allocations!$E$2:$E$201&lt;=Y$3)*(Allocations!$F$2:$F$201&gt;=Y$3)*Allocations!$D$2:$D$201))</f>
        <v/>
      </c>
      <c r="Z7" s="13">
        <f>IF($A7="","",SUMPRODUCT((Allocations!$A$2:$A$201=$A7)*(Allocations!$E$2:$E$201&lt;=Z$3)*(Allocations!$F$2:$F$201&gt;=Z$3)*Allocations!$D$2:$D$201))</f>
        <v/>
      </c>
      <c r="AA7" s="13">
        <f>IF($A7="","",SUMPRODUCT((Allocations!$A$2:$A$201=$A7)*(Allocations!$E$2:$E$201&lt;=AA$3)*(Allocations!$F$2:$F$201&gt;=AA$3)*Allocations!$D$2:$D$201))</f>
        <v/>
      </c>
      <c r="AB7" s="13">
        <f>IF($A7="","",SUMPRODUCT((Allocations!$A$2:$A$201=$A7)*(Allocations!$E$2:$E$201&lt;=AB$3)*(Allocations!$F$2:$F$201&gt;=AB$3)*Allocations!$D$2:$D$201))</f>
        <v/>
      </c>
      <c r="AC7" s="13">
        <f>IF($A7="","",SUMPRODUCT((Allocations!$A$2:$A$201=$A7)*(Allocations!$E$2:$E$201&lt;=AC$3)*(Allocations!$F$2:$F$201&gt;=AC$3)*Allocations!$D$2:$D$201))</f>
        <v/>
      </c>
      <c r="AD7" s="13">
        <f>IF($A7="","",SUMPRODUCT((Allocations!$A$2:$A$201=$A7)*(Allocations!$E$2:$E$201&lt;=AD$3)*(Allocations!$F$2:$F$201&gt;=AD$3)*Allocations!$D$2:$D$201))</f>
        <v/>
      </c>
      <c r="AE7" s="13">
        <f>IF($A7="","",SUMPRODUCT((Allocations!$A$2:$A$201=$A7)*(Allocations!$E$2:$E$201&lt;=AE$3)*(Allocations!$F$2:$F$201&gt;=AE$3)*Allocations!$D$2:$D$201))</f>
        <v/>
      </c>
      <c r="AF7" s="13">
        <f>IF($A7="","",SUMPRODUCT((Allocations!$A$2:$A$201=$A7)*(Allocations!$E$2:$E$201&lt;=AF$3)*(Allocations!$F$2:$F$201&gt;=AF$3)*Allocations!$D$2:$D$201))</f>
        <v/>
      </c>
      <c r="AG7" s="13">
        <f>IF($A7="","",SUMPRODUCT((Allocations!$A$2:$A$201=$A7)*(Allocations!$E$2:$E$201&lt;=AG$3)*(Allocations!$F$2:$F$201&gt;=AG$3)*Allocations!$D$2:$D$201))</f>
        <v/>
      </c>
      <c r="AH7" s="13">
        <f>IF($A7="","",SUMPRODUCT((Allocations!$A$2:$A$201=$A7)*(Allocations!$E$2:$E$201&lt;=AH$3)*(Allocations!$F$2:$F$201&gt;=AH$3)*Allocations!$D$2:$D$201))</f>
        <v/>
      </c>
      <c r="AI7" s="13">
        <f>IF($A7="","",SUMPRODUCT((Allocations!$A$2:$A$201=$A7)*(Allocations!$E$2:$E$201&lt;=AI$3)*(Allocations!$F$2:$F$201&gt;=AI$3)*Allocations!$D$2:$D$201))</f>
        <v/>
      </c>
      <c r="AJ7" s="13">
        <f>IF($A7="","",SUMPRODUCT((Allocations!$A$2:$A$201=$A7)*(Allocations!$E$2:$E$201&lt;=AJ$3)*(Allocations!$F$2:$F$201&gt;=AJ$3)*Allocations!$D$2:$D$201))</f>
        <v/>
      </c>
      <c r="AK7" s="13">
        <f>IF($A7="","",SUMPRODUCT((Allocations!$A$2:$A$201=$A7)*(Allocations!$E$2:$E$201&lt;=AK$3)*(Allocations!$F$2:$F$201&gt;=AK$3)*Allocations!$D$2:$D$201))</f>
        <v/>
      </c>
      <c r="AL7" s="13">
        <f>IF($A7="","",SUMPRODUCT((Allocations!$A$2:$A$201=$A7)*(Allocations!$E$2:$E$201&lt;=AL$3)*(Allocations!$F$2:$F$201&gt;=AL$3)*Allocations!$D$2:$D$201))</f>
        <v/>
      </c>
    </row>
    <row r="8">
      <c r="A8">
        <f>IF(Staff!A6="","",Staff!A6)</f>
        <v/>
      </c>
      <c r="B8">
        <f>IF(Staff!A6="","",Staff!C6)</f>
        <v/>
      </c>
      <c r="C8" s="13">
        <f>IF($A8="","",SUMPRODUCT((Allocations!$A$2:$A$201=$A8)*(Allocations!$E$2:$E$201&lt;=C$3)*(Allocations!$F$2:$F$201&gt;=C$3)*Allocations!$D$2:$D$201))</f>
        <v/>
      </c>
      <c r="D8" s="13">
        <f>IF($A8="","",SUMPRODUCT((Allocations!$A$2:$A$201=$A8)*(Allocations!$E$2:$E$201&lt;=D$3)*(Allocations!$F$2:$F$201&gt;=D$3)*Allocations!$D$2:$D$201))</f>
        <v/>
      </c>
      <c r="E8" s="13">
        <f>IF($A8="","",SUMPRODUCT((Allocations!$A$2:$A$201=$A8)*(Allocations!$E$2:$E$201&lt;=E$3)*(Allocations!$F$2:$F$201&gt;=E$3)*Allocations!$D$2:$D$201))</f>
        <v/>
      </c>
      <c r="F8" s="13">
        <f>IF($A8="","",SUMPRODUCT((Allocations!$A$2:$A$201=$A8)*(Allocations!$E$2:$E$201&lt;=F$3)*(Allocations!$F$2:$F$201&gt;=F$3)*Allocations!$D$2:$D$201))</f>
        <v/>
      </c>
      <c r="G8" s="13">
        <f>IF($A8="","",SUMPRODUCT((Allocations!$A$2:$A$201=$A8)*(Allocations!$E$2:$E$201&lt;=G$3)*(Allocations!$F$2:$F$201&gt;=G$3)*Allocations!$D$2:$D$201))</f>
        <v/>
      </c>
      <c r="H8" s="13">
        <f>IF($A8="","",SUMPRODUCT((Allocations!$A$2:$A$201=$A8)*(Allocations!$E$2:$E$201&lt;=H$3)*(Allocations!$F$2:$F$201&gt;=H$3)*Allocations!$D$2:$D$201))</f>
        <v/>
      </c>
      <c r="I8" s="13">
        <f>IF($A8="","",SUMPRODUCT((Allocations!$A$2:$A$201=$A8)*(Allocations!$E$2:$E$201&lt;=I$3)*(Allocations!$F$2:$F$201&gt;=I$3)*Allocations!$D$2:$D$201))</f>
        <v/>
      </c>
      <c r="J8" s="13">
        <f>IF($A8="","",SUMPRODUCT((Allocations!$A$2:$A$201=$A8)*(Allocations!$E$2:$E$201&lt;=J$3)*(Allocations!$F$2:$F$201&gt;=J$3)*Allocations!$D$2:$D$201))</f>
        <v/>
      </c>
      <c r="K8" s="13">
        <f>IF($A8="","",SUMPRODUCT((Allocations!$A$2:$A$201=$A8)*(Allocations!$E$2:$E$201&lt;=K$3)*(Allocations!$F$2:$F$201&gt;=K$3)*Allocations!$D$2:$D$201))</f>
        <v/>
      </c>
      <c r="L8" s="13">
        <f>IF($A8="","",SUMPRODUCT((Allocations!$A$2:$A$201=$A8)*(Allocations!$E$2:$E$201&lt;=L$3)*(Allocations!$F$2:$F$201&gt;=L$3)*Allocations!$D$2:$D$201))</f>
        <v/>
      </c>
      <c r="M8" s="13">
        <f>IF($A8="","",SUMPRODUCT((Allocations!$A$2:$A$201=$A8)*(Allocations!$E$2:$E$201&lt;=M$3)*(Allocations!$F$2:$F$201&gt;=M$3)*Allocations!$D$2:$D$201))</f>
        <v/>
      </c>
      <c r="N8" s="13">
        <f>IF($A8="","",SUMPRODUCT((Allocations!$A$2:$A$201=$A8)*(Allocations!$E$2:$E$201&lt;=N$3)*(Allocations!$F$2:$F$201&gt;=N$3)*Allocations!$D$2:$D$201))</f>
        <v/>
      </c>
      <c r="O8" s="13">
        <f>IF($A8="","",SUMPRODUCT((Allocations!$A$2:$A$201=$A8)*(Allocations!$E$2:$E$201&lt;=O$3)*(Allocations!$F$2:$F$201&gt;=O$3)*Allocations!$D$2:$D$201))</f>
        <v/>
      </c>
      <c r="P8" s="13">
        <f>IF($A8="","",SUMPRODUCT((Allocations!$A$2:$A$201=$A8)*(Allocations!$E$2:$E$201&lt;=P$3)*(Allocations!$F$2:$F$201&gt;=P$3)*Allocations!$D$2:$D$201))</f>
        <v/>
      </c>
      <c r="Q8" s="13">
        <f>IF($A8="","",SUMPRODUCT((Allocations!$A$2:$A$201=$A8)*(Allocations!$E$2:$E$201&lt;=Q$3)*(Allocations!$F$2:$F$201&gt;=Q$3)*Allocations!$D$2:$D$201))</f>
        <v/>
      </c>
      <c r="R8" s="13">
        <f>IF($A8="","",SUMPRODUCT((Allocations!$A$2:$A$201=$A8)*(Allocations!$E$2:$E$201&lt;=R$3)*(Allocations!$F$2:$F$201&gt;=R$3)*Allocations!$D$2:$D$201))</f>
        <v/>
      </c>
      <c r="S8" s="13">
        <f>IF($A8="","",SUMPRODUCT((Allocations!$A$2:$A$201=$A8)*(Allocations!$E$2:$E$201&lt;=S$3)*(Allocations!$F$2:$F$201&gt;=S$3)*Allocations!$D$2:$D$201))</f>
        <v/>
      </c>
      <c r="T8" s="13">
        <f>IF($A8="","",SUMPRODUCT((Allocations!$A$2:$A$201=$A8)*(Allocations!$E$2:$E$201&lt;=T$3)*(Allocations!$F$2:$F$201&gt;=T$3)*Allocations!$D$2:$D$201))</f>
        <v/>
      </c>
      <c r="U8" s="13">
        <f>IF($A8="","",SUMPRODUCT((Allocations!$A$2:$A$201=$A8)*(Allocations!$E$2:$E$201&lt;=U$3)*(Allocations!$F$2:$F$201&gt;=U$3)*Allocations!$D$2:$D$201))</f>
        <v/>
      </c>
      <c r="V8" s="13">
        <f>IF($A8="","",SUMPRODUCT((Allocations!$A$2:$A$201=$A8)*(Allocations!$E$2:$E$201&lt;=V$3)*(Allocations!$F$2:$F$201&gt;=V$3)*Allocations!$D$2:$D$201))</f>
        <v/>
      </c>
      <c r="W8" s="13">
        <f>IF($A8="","",SUMPRODUCT((Allocations!$A$2:$A$201=$A8)*(Allocations!$E$2:$E$201&lt;=W$3)*(Allocations!$F$2:$F$201&gt;=W$3)*Allocations!$D$2:$D$201))</f>
        <v/>
      </c>
      <c r="X8" s="13">
        <f>IF($A8="","",SUMPRODUCT((Allocations!$A$2:$A$201=$A8)*(Allocations!$E$2:$E$201&lt;=X$3)*(Allocations!$F$2:$F$201&gt;=X$3)*Allocations!$D$2:$D$201))</f>
        <v/>
      </c>
      <c r="Y8" s="13">
        <f>IF($A8="","",SUMPRODUCT((Allocations!$A$2:$A$201=$A8)*(Allocations!$E$2:$E$201&lt;=Y$3)*(Allocations!$F$2:$F$201&gt;=Y$3)*Allocations!$D$2:$D$201))</f>
        <v/>
      </c>
      <c r="Z8" s="13">
        <f>IF($A8="","",SUMPRODUCT((Allocations!$A$2:$A$201=$A8)*(Allocations!$E$2:$E$201&lt;=Z$3)*(Allocations!$F$2:$F$201&gt;=Z$3)*Allocations!$D$2:$D$201))</f>
        <v/>
      </c>
      <c r="AA8" s="13">
        <f>IF($A8="","",SUMPRODUCT((Allocations!$A$2:$A$201=$A8)*(Allocations!$E$2:$E$201&lt;=AA$3)*(Allocations!$F$2:$F$201&gt;=AA$3)*Allocations!$D$2:$D$201))</f>
        <v/>
      </c>
      <c r="AB8" s="13">
        <f>IF($A8="","",SUMPRODUCT((Allocations!$A$2:$A$201=$A8)*(Allocations!$E$2:$E$201&lt;=AB$3)*(Allocations!$F$2:$F$201&gt;=AB$3)*Allocations!$D$2:$D$201))</f>
        <v/>
      </c>
      <c r="AC8" s="13">
        <f>IF($A8="","",SUMPRODUCT((Allocations!$A$2:$A$201=$A8)*(Allocations!$E$2:$E$201&lt;=AC$3)*(Allocations!$F$2:$F$201&gt;=AC$3)*Allocations!$D$2:$D$201))</f>
        <v/>
      </c>
      <c r="AD8" s="13">
        <f>IF($A8="","",SUMPRODUCT((Allocations!$A$2:$A$201=$A8)*(Allocations!$E$2:$E$201&lt;=AD$3)*(Allocations!$F$2:$F$201&gt;=AD$3)*Allocations!$D$2:$D$201))</f>
        <v/>
      </c>
      <c r="AE8" s="13">
        <f>IF($A8="","",SUMPRODUCT((Allocations!$A$2:$A$201=$A8)*(Allocations!$E$2:$E$201&lt;=AE$3)*(Allocations!$F$2:$F$201&gt;=AE$3)*Allocations!$D$2:$D$201))</f>
        <v/>
      </c>
      <c r="AF8" s="13">
        <f>IF($A8="","",SUMPRODUCT((Allocations!$A$2:$A$201=$A8)*(Allocations!$E$2:$E$201&lt;=AF$3)*(Allocations!$F$2:$F$201&gt;=AF$3)*Allocations!$D$2:$D$201))</f>
        <v/>
      </c>
      <c r="AG8" s="13">
        <f>IF($A8="","",SUMPRODUCT((Allocations!$A$2:$A$201=$A8)*(Allocations!$E$2:$E$201&lt;=AG$3)*(Allocations!$F$2:$F$201&gt;=AG$3)*Allocations!$D$2:$D$201))</f>
        <v/>
      </c>
      <c r="AH8" s="13">
        <f>IF($A8="","",SUMPRODUCT((Allocations!$A$2:$A$201=$A8)*(Allocations!$E$2:$E$201&lt;=AH$3)*(Allocations!$F$2:$F$201&gt;=AH$3)*Allocations!$D$2:$D$201))</f>
        <v/>
      </c>
      <c r="AI8" s="13">
        <f>IF($A8="","",SUMPRODUCT((Allocations!$A$2:$A$201=$A8)*(Allocations!$E$2:$E$201&lt;=AI$3)*(Allocations!$F$2:$F$201&gt;=AI$3)*Allocations!$D$2:$D$201))</f>
        <v/>
      </c>
      <c r="AJ8" s="13">
        <f>IF($A8="","",SUMPRODUCT((Allocations!$A$2:$A$201=$A8)*(Allocations!$E$2:$E$201&lt;=AJ$3)*(Allocations!$F$2:$F$201&gt;=AJ$3)*Allocations!$D$2:$D$201))</f>
        <v/>
      </c>
      <c r="AK8" s="13">
        <f>IF($A8="","",SUMPRODUCT((Allocations!$A$2:$A$201=$A8)*(Allocations!$E$2:$E$201&lt;=AK$3)*(Allocations!$F$2:$F$201&gt;=AK$3)*Allocations!$D$2:$D$201))</f>
        <v/>
      </c>
      <c r="AL8" s="13">
        <f>IF($A8="","",SUMPRODUCT((Allocations!$A$2:$A$201=$A8)*(Allocations!$E$2:$E$201&lt;=AL$3)*(Allocations!$F$2:$F$201&gt;=AL$3)*Allocations!$D$2:$D$201))</f>
        <v/>
      </c>
    </row>
    <row r="9">
      <c r="A9">
        <f>IF(Staff!A7="","",Staff!A7)</f>
        <v/>
      </c>
      <c r="B9">
        <f>IF(Staff!A7="","",Staff!C7)</f>
        <v/>
      </c>
      <c r="C9" s="13">
        <f>IF($A9="","",SUMPRODUCT((Allocations!$A$2:$A$201=$A9)*(Allocations!$E$2:$E$201&lt;=C$3)*(Allocations!$F$2:$F$201&gt;=C$3)*Allocations!$D$2:$D$201))</f>
        <v/>
      </c>
      <c r="D9" s="13">
        <f>IF($A9="","",SUMPRODUCT((Allocations!$A$2:$A$201=$A9)*(Allocations!$E$2:$E$201&lt;=D$3)*(Allocations!$F$2:$F$201&gt;=D$3)*Allocations!$D$2:$D$201))</f>
        <v/>
      </c>
      <c r="E9" s="13">
        <f>IF($A9="","",SUMPRODUCT((Allocations!$A$2:$A$201=$A9)*(Allocations!$E$2:$E$201&lt;=E$3)*(Allocations!$F$2:$F$201&gt;=E$3)*Allocations!$D$2:$D$201))</f>
        <v/>
      </c>
      <c r="F9" s="13">
        <f>IF($A9="","",SUMPRODUCT((Allocations!$A$2:$A$201=$A9)*(Allocations!$E$2:$E$201&lt;=F$3)*(Allocations!$F$2:$F$201&gt;=F$3)*Allocations!$D$2:$D$201))</f>
        <v/>
      </c>
      <c r="G9" s="13">
        <f>IF($A9="","",SUMPRODUCT((Allocations!$A$2:$A$201=$A9)*(Allocations!$E$2:$E$201&lt;=G$3)*(Allocations!$F$2:$F$201&gt;=G$3)*Allocations!$D$2:$D$201))</f>
        <v/>
      </c>
      <c r="H9" s="13">
        <f>IF($A9="","",SUMPRODUCT((Allocations!$A$2:$A$201=$A9)*(Allocations!$E$2:$E$201&lt;=H$3)*(Allocations!$F$2:$F$201&gt;=H$3)*Allocations!$D$2:$D$201))</f>
        <v/>
      </c>
      <c r="I9" s="13">
        <f>IF($A9="","",SUMPRODUCT((Allocations!$A$2:$A$201=$A9)*(Allocations!$E$2:$E$201&lt;=I$3)*(Allocations!$F$2:$F$201&gt;=I$3)*Allocations!$D$2:$D$201))</f>
        <v/>
      </c>
      <c r="J9" s="13">
        <f>IF($A9="","",SUMPRODUCT((Allocations!$A$2:$A$201=$A9)*(Allocations!$E$2:$E$201&lt;=J$3)*(Allocations!$F$2:$F$201&gt;=J$3)*Allocations!$D$2:$D$201))</f>
        <v/>
      </c>
      <c r="K9" s="13">
        <f>IF($A9="","",SUMPRODUCT((Allocations!$A$2:$A$201=$A9)*(Allocations!$E$2:$E$201&lt;=K$3)*(Allocations!$F$2:$F$201&gt;=K$3)*Allocations!$D$2:$D$201))</f>
        <v/>
      </c>
      <c r="L9" s="13">
        <f>IF($A9="","",SUMPRODUCT((Allocations!$A$2:$A$201=$A9)*(Allocations!$E$2:$E$201&lt;=L$3)*(Allocations!$F$2:$F$201&gt;=L$3)*Allocations!$D$2:$D$201))</f>
        <v/>
      </c>
      <c r="M9" s="13">
        <f>IF($A9="","",SUMPRODUCT((Allocations!$A$2:$A$201=$A9)*(Allocations!$E$2:$E$201&lt;=M$3)*(Allocations!$F$2:$F$201&gt;=M$3)*Allocations!$D$2:$D$201))</f>
        <v/>
      </c>
      <c r="N9" s="13">
        <f>IF($A9="","",SUMPRODUCT((Allocations!$A$2:$A$201=$A9)*(Allocations!$E$2:$E$201&lt;=N$3)*(Allocations!$F$2:$F$201&gt;=N$3)*Allocations!$D$2:$D$201))</f>
        <v/>
      </c>
      <c r="O9" s="13">
        <f>IF($A9="","",SUMPRODUCT((Allocations!$A$2:$A$201=$A9)*(Allocations!$E$2:$E$201&lt;=O$3)*(Allocations!$F$2:$F$201&gt;=O$3)*Allocations!$D$2:$D$201))</f>
        <v/>
      </c>
      <c r="P9" s="13">
        <f>IF($A9="","",SUMPRODUCT((Allocations!$A$2:$A$201=$A9)*(Allocations!$E$2:$E$201&lt;=P$3)*(Allocations!$F$2:$F$201&gt;=P$3)*Allocations!$D$2:$D$201))</f>
        <v/>
      </c>
      <c r="Q9" s="13">
        <f>IF($A9="","",SUMPRODUCT((Allocations!$A$2:$A$201=$A9)*(Allocations!$E$2:$E$201&lt;=Q$3)*(Allocations!$F$2:$F$201&gt;=Q$3)*Allocations!$D$2:$D$201))</f>
        <v/>
      </c>
      <c r="R9" s="13">
        <f>IF($A9="","",SUMPRODUCT((Allocations!$A$2:$A$201=$A9)*(Allocations!$E$2:$E$201&lt;=R$3)*(Allocations!$F$2:$F$201&gt;=R$3)*Allocations!$D$2:$D$201))</f>
        <v/>
      </c>
      <c r="S9" s="13">
        <f>IF($A9="","",SUMPRODUCT((Allocations!$A$2:$A$201=$A9)*(Allocations!$E$2:$E$201&lt;=S$3)*(Allocations!$F$2:$F$201&gt;=S$3)*Allocations!$D$2:$D$201))</f>
        <v/>
      </c>
      <c r="T9" s="13">
        <f>IF($A9="","",SUMPRODUCT((Allocations!$A$2:$A$201=$A9)*(Allocations!$E$2:$E$201&lt;=T$3)*(Allocations!$F$2:$F$201&gt;=T$3)*Allocations!$D$2:$D$201))</f>
        <v/>
      </c>
      <c r="U9" s="13">
        <f>IF($A9="","",SUMPRODUCT((Allocations!$A$2:$A$201=$A9)*(Allocations!$E$2:$E$201&lt;=U$3)*(Allocations!$F$2:$F$201&gt;=U$3)*Allocations!$D$2:$D$201))</f>
        <v/>
      </c>
      <c r="V9" s="13">
        <f>IF($A9="","",SUMPRODUCT((Allocations!$A$2:$A$201=$A9)*(Allocations!$E$2:$E$201&lt;=V$3)*(Allocations!$F$2:$F$201&gt;=V$3)*Allocations!$D$2:$D$201))</f>
        <v/>
      </c>
      <c r="W9" s="13">
        <f>IF($A9="","",SUMPRODUCT((Allocations!$A$2:$A$201=$A9)*(Allocations!$E$2:$E$201&lt;=W$3)*(Allocations!$F$2:$F$201&gt;=W$3)*Allocations!$D$2:$D$201))</f>
        <v/>
      </c>
      <c r="X9" s="13">
        <f>IF($A9="","",SUMPRODUCT((Allocations!$A$2:$A$201=$A9)*(Allocations!$E$2:$E$201&lt;=X$3)*(Allocations!$F$2:$F$201&gt;=X$3)*Allocations!$D$2:$D$201))</f>
        <v/>
      </c>
      <c r="Y9" s="13">
        <f>IF($A9="","",SUMPRODUCT((Allocations!$A$2:$A$201=$A9)*(Allocations!$E$2:$E$201&lt;=Y$3)*(Allocations!$F$2:$F$201&gt;=Y$3)*Allocations!$D$2:$D$201))</f>
        <v/>
      </c>
      <c r="Z9" s="13">
        <f>IF($A9="","",SUMPRODUCT((Allocations!$A$2:$A$201=$A9)*(Allocations!$E$2:$E$201&lt;=Z$3)*(Allocations!$F$2:$F$201&gt;=Z$3)*Allocations!$D$2:$D$201))</f>
        <v/>
      </c>
      <c r="AA9" s="13">
        <f>IF($A9="","",SUMPRODUCT((Allocations!$A$2:$A$201=$A9)*(Allocations!$E$2:$E$201&lt;=AA$3)*(Allocations!$F$2:$F$201&gt;=AA$3)*Allocations!$D$2:$D$201))</f>
        <v/>
      </c>
      <c r="AB9" s="13">
        <f>IF($A9="","",SUMPRODUCT((Allocations!$A$2:$A$201=$A9)*(Allocations!$E$2:$E$201&lt;=AB$3)*(Allocations!$F$2:$F$201&gt;=AB$3)*Allocations!$D$2:$D$201))</f>
        <v/>
      </c>
      <c r="AC9" s="13">
        <f>IF($A9="","",SUMPRODUCT((Allocations!$A$2:$A$201=$A9)*(Allocations!$E$2:$E$201&lt;=AC$3)*(Allocations!$F$2:$F$201&gt;=AC$3)*Allocations!$D$2:$D$201))</f>
        <v/>
      </c>
      <c r="AD9" s="13">
        <f>IF($A9="","",SUMPRODUCT((Allocations!$A$2:$A$201=$A9)*(Allocations!$E$2:$E$201&lt;=AD$3)*(Allocations!$F$2:$F$201&gt;=AD$3)*Allocations!$D$2:$D$201))</f>
        <v/>
      </c>
      <c r="AE9" s="13">
        <f>IF($A9="","",SUMPRODUCT((Allocations!$A$2:$A$201=$A9)*(Allocations!$E$2:$E$201&lt;=AE$3)*(Allocations!$F$2:$F$201&gt;=AE$3)*Allocations!$D$2:$D$201))</f>
        <v/>
      </c>
      <c r="AF9" s="13">
        <f>IF($A9="","",SUMPRODUCT((Allocations!$A$2:$A$201=$A9)*(Allocations!$E$2:$E$201&lt;=AF$3)*(Allocations!$F$2:$F$201&gt;=AF$3)*Allocations!$D$2:$D$201))</f>
        <v/>
      </c>
      <c r="AG9" s="13">
        <f>IF($A9="","",SUMPRODUCT((Allocations!$A$2:$A$201=$A9)*(Allocations!$E$2:$E$201&lt;=AG$3)*(Allocations!$F$2:$F$201&gt;=AG$3)*Allocations!$D$2:$D$201))</f>
        <v/>
      </c>
      <c r="AH9" s="13">
        <f>IF($A9="","",SUMPRODUCT((Allocations!$A$2:$A$201=$A9)*(Allocations!$E$2:$E$201&lt;=AH$3)*(Allocations!$F$2:$F$201&gt;=AH$3)*Allocations!$D$2:$D$201))</f>
        <v/>
      </c>
      <c r="AI9" s="13">
        <f>IF($A9="","",SUMPRODUCT((Allocations!$A$2:$A$201=$A9)*(Allocations!$E$2:$E$201&lt;=AI$3)*(Allocations!$F$2:$F$201&gt;=AI$3)*Allocations!$D$2:$D$201))</f>
        <v/>
      </c>
      <c r="AJ9" s="13">
        <f>IF($A9="","",SUMPRODUCT((Allocations!$A$2:$A$201=$A9)*(Allocations!$E$2:$E$201&lt;=AJ$3)*(Allocations!$F$2:$F$201&gt;=AJ$3)*Allocations!$D$2:$D$201))</f>
        <v/>
      </c>
      <c r="AK9" s="13">
        <f>IF($A9="","",SUMPRODUCT((Allocations!$A$2:$A$201=$A9)*(Allocations!$E$2:$E$201&lt;=AK$3)*(Allocations!$F$2:$F$201&gt;=AK$3)*Allocations!$D$2:$D$201))</f>
        <v/>
      </c>
      <c r="AL9" s="13">
        <f>IF($A9="","",SUMPRODUCT((Allocations!$A$2:$A$201=$A9)*(Allocations!$E$2:$E$201&lt;=AL$3)*(Allocations!$F$2:$F$201&gt;=AL$3)*Allocations!$D$2:$D$201))</f>
        <v/>
      </c>
    </row>
    <row r="10">
      <c r="A10">
        <f>IF(Staff!A8="","",Staff!A8)</f>
        <v/>
      </c>
      <c r="B10">
        <f>IF(Staff!A8="","",Staff!C8)</f>
        <v/>
      </c>
      <c r="C10" s="13">
        <f>IF($A10="","",SUMPRODUCT((Allocations!$A$2:$A$201=$A10)*(Allocations!$E$2:$E$201&lt;=C$3)*(Allocations!$F$2:$F$201&gt;=C$3)*Allocations!$D$2:$D$201))</f>
        <v/>
      </c>
      <c r="D10" s="13">
        <f>IF($A10="","",SUMPRODUCT((Allocations!$A$2:$A$201=$A10)*(Allocations!$E$2:$E$201&lt;=D$3)*(Allocations!$F$2:$F$201&gt;=D$3)*Allocations!$D$2:$D$201))</f>
        <v/>
      </c>
      <c r="E10" s="13">
        <f>IF($A10="","",SUMPRODUCT((Allocations!$A$2:$A$201=$A10)*(Allocations!$E$2:$E$201&lt;=E$3)*(Allocations!$F$2:$F$201&gt;=E$3)*Allocations!$D$2:$D$201))</f>
        <v/>
      </c>
      <c r="F10" s="13">
        <f>IF($A10="","",SUMPRODUCT((Allocations!$A$2:$A$201=$A10)*(Allocations!$E$2:$E$201&lt;=F$3)*(Allocations!$F$2:$F$201&gt;=F$3)*Allocations!$D$2:$D$201))</f>
        <v/>
      </c>
      <c r="G10" s="13">
        <f>IF($A10="","",SUMPRODUCT((Allocations!$A$2:$A$201=$A10)*(Allocations!$E$2:$E$201&lt;=G$3)*(Allocations!$F$2:$F$201&gt;=G$3)*Allocations!$D$2:$D$201))</f>
        <v/>
      </c>
      <c r="H10" s="13">
        <f>IF($A10="","",SUMPRODUCT((Allocations!$A$2:$A$201=$A10)*(Allocations!$E$2:$E$201&lt;=H$3)*(Allocations!$F$2:$F$201&gt;=H$3)*Allocations!$D$2:$D$201))</f>
        <v/>
      </c>
      <c r="I10" s="13">
        <f>IF($A10="","",SUMPRODUCT((Allocations!$A$2:$A$201=$A10)*(Allocations!$E$2:$E$201&lt;=I$3)*(Allocations!$F$2:$F$201&gt;=I$3)*Allocations!$D$2:$D$201))</f>
        <v/>
      </c>
      <c r="J10" s="13">
        <f>IF($A10="","",SUMPRODUCT((Allocations!$A$2:$A$201=$A10)*(Allocations!$E$2:$E$201&lt;=J$3)*(Allocations!$F$2:$F$201&gt;=J$3)*Allocations!$D$2:$D$201))</f>
        <v/>
      </c>
      <c r="K10" s="13">
        <f>IF($A10="","",SUMPRODUCT((Allocations!$A$2:$A$201=$A10)*(Allocations!$E$2:$E$201&lt;=K$3)*(Allocations!$F$2:$F$201&gt;=K$3)*Allocations!$D$2:$D$201))</f>
        <v/>
      </c>
      <c r="L10" s="13">
        <f>IF($A10="","",SUMPRODUCT((Allocations!$A$2:$A$201=$A10)*(Allocations!$E$2:$E$201&lt;=L$3)*(Allocations!$F$2:$F$201&gt;=L$3)*Allocations!$D$2:$D$201))</f>
        <v/>
      </c>
      <c r="M10" s="13">
        <f>IF($A10="","",SUMPRODUCT((Allocations!$A$2:$A$201=$A10)*(Allocations!$E$2:$E$201&lt;=M$3)*(Allocations!$F$2:$F$201&gt;=M$3)*Allocations!$D$2:$D$201))</f>
        <v/>
      </c>
      <c r="N10" s="13">
        <f>IF($A10="","",SUMPRODUCT((Allocations!$A$2:$A$201=$A10)*(Allocations!$E$2:$E$201&lt;=N$3)*(Allocations!$F$2:$F$201&gt;=N$3)*Allocations!$D$2:$D$201))</f>
        <v/>
      </c>
      <c r="O10" s="13">
        <f>IF($A10="","",SUMPRODUCT((Allocations!$A$2:$A$201=$A10)*(Allocations!$E$2:$E$201&lt;=O$3)*(Allocations!$F$2:$F$201&gt;=O$3)*Allocations!$D$2:$D$201))</f>
        <v/>
      </c>
      <c r="P10" s="13">
        <f>IF($A10="","",SUMPRODUCT((Allocations!$A$2:$A$201=$A10)*(Allocations!$E$2:$E$201&lt;=P$3)*(Allocations!$F$2:$F$201&gt;=P$3)*Allocations!$D$2:$D$201))</f>
        <v/>
      </c>
      <c r="Q10" s="13">
        <f>IF($A10="","",SUMPRODUCT((Allocations!$A$2:$A$201=$A10)*(Allocations!$E$2:$E$201&lt;=Q$3)*(Allocations!$F$2:$F$201&gt;=Q$3)*Allocations!$D$2:$D$201))</f>
        <v/>
      </c>
      <c r="R10" s="13">
        <f>IF($A10="","",SUMPRODUCT((Allocations!$A$2:$A$201=$A10)*(Allocations!$E$2:$E$201&lt;=R$3)*(Allocations!$F$2:$F$201&gt;=R$3)*Allocations!$D$2:$D$201))</f>
        <v/>
      </c>
      <c r="S10" s="13">
        <f>IF($A10="","",SUMPRODUCT((Allocations!$A$2:$A$201=$A10)*(Allocations!$E$2:$E$201&lt;=S$3)*(Allocations!$F$2:$F$201&gt;=S$3)*Allocations!$D$2:$D$201))</f>
        <v/>
      </c>
      <c r="T10" s="13">
        <f>IF($A10="","",SUMPRODUCT((Allocations!$A$2:$A$201=$A10)*(Allocations!$E$2:$E$201&lt;=T$3)*(Allocations!$F$2:$F$201&gt;=T$3)*Allocations!$D$2:$D$201))</f>
        <v/>
      </c>
      <c r="U10" s="13">
        <f>IF($A10="","",SUMPRODUCT((Allocations!$A$2:$A$201=$A10)*(Allocations!$E$2:$E$201&lt;=U$3)*(Allocations!$F$2:$F$201&gt;=U$3)*Allocations!$D$2:$D$201))</f>
        <v/>
      </c>
      <c r="V10" s="13">
        <f>IF($A10="","",SUMPRODUCT((Allocations!$A$2:$A$201=$A10)*(Allocations!$E$2:$E$201&lt;=V$3)*(Allocations!$F$2:$F$201&gt;=V$3)*Allocations!$D$2:$D$201))</f>
        <v/>
      </c>
      <c r="W10" s="13">
        <f>IF($A10="","",SUMPRODUCT((Allocations!$A$2:$A$201=$A10)*(Allocations!$E$2:$E$201&lt;=W$3)*(Allocations!$F$2:$F$201&gt;=W$3)*Allocations!$D$2:$D$201))</f>
        <v/>
      </c>
      <c r="X10" s="13">
        <f>IF($A10="","",SUMPRODUCT((Allocations!$A$2:$A$201=$A10)*(Allocations!$E$2:$E$201&lt;=X$3)*(Allocations!$F$2:$F$201&gt;=X$3)*Allocations!$D$2:$D$201))</f>
        <v/>
      </c>
      <c r="Y10" s="13">
        <f>IF($A10="","",SUMPRODUCT((Allocations!$A$2:$A$201=$A10)*(Allocations!$E$2:$E$201&lt;=Y$3)*(Allocations!$F$2:$F$201&gt;=Y$3)*Allocations!$D$2:$D$201))</f>
        <v/>
      </c>
      <c r="Z10" s="13">
        <f>IF($A10="","",SUMPRODUCT((Allocations!$A$2:$A$201=$A10)*(Allocations!$E$2:$E$201&lt;=Z$3)*(Allocations!$F$2:$F$201&gt;=Z$3)*Allocations!$D$2:$D$201))</f>
        <v/>
      </c>
      <c r="AA10" s="13">
        <f>IF($A10="","",SUMPRODUCT((Allocations!$A$2:$A$201=$A10)*(Allocations!$E$2:$E$201&lt;=AA$3)*(Allocations!$F$2:$F$201&gt;=AA$3)*Allocations!$D$2:$D$201))</f>
        <v/>
      </c>
      <c r="AB10" s="13">
        <f>IF($A10="","",SUMPRODUCT((Allocations!$A$2:$A$201=$A10)*(Allocations!$E$2:$E$201&lt;=AB$3)*(Allocations!$F$2:$F$201&gt;=AB$3)*Allocations!$D$2:$D$201))</f>
        <v/>
      </c>
      <c r="AC10" s="13">
        <f>IF($A10="","",SUMPRODUCT((Allocations!$A$2:$A$201=$A10)*(Allocations!$E$2:$E$201&lt;=AC$3)*(Allocations!$F$2:$F$201&gt;=AC$3)*Allocations!$D$2:$D$201))</f>
        <v/>
      </c>
      <c r="AD10" s="13">
        <f>IF($A10="","",SUMPRODUCT((Allocations!$A$2:$A$201=$A10)*(Allocations!$E$2:$E$201&lt;=AD$3)*(Allocations!$F$2:$F$201&gt;=AD$3)*Allocations!$D$2:$D$201))</f>
        <v/>
      </c>
      <c r="AE10" s="13">
        <f>IF($A10="","",SUMPRODUCT((Allocations!$A$2:$A$201=$A10)*(Allocations!$E$2:$E$201&lt;=AE$3)*(Allocations!$F$2:$F$201&gt;=AE$3)*Allocations!$D$2:$D$201))</f>
        <v/>
      </c>
      <c r="AF10" s="13">
        <f>IF($A10="","",SUMPRODUCT((Allocations!$A$2:$A$201=$A10)*(Allocations!$E$2:$E$201&lt;=AF$3)*(Allocations!$F$2:$F$201&gt;=AF$3)*Allocations!$D$2:$D$201))</f>
        <v/>
      </c>
      <c r="AG10" s="13">
        <f>IF($A10="","",SUMPRODUCT((Allocations!$A$2:$A$201=$A10)*(Allocations!$E$2:$E$201&lt;=AG$3)*(Allocations!$F$2:$F$201&gt;=AG$3)*Allocations!$D$2:$D$201))</f>
        <v/>
      </c>
      <c r="AH10" s="13">
        <f>IF($A10="","",SUMPRODUCT((Allocations!$A$2:$A$201=$A10)*(Allocations!$E$2:$E$201&lt;=AH$3)*(Allocations!$F$2:$F$201&gt;=AH$3)*Allocations!$D$2:$D$201))</f>
        <v/>
      </c>
      <c r="AI10" s="13">
        <f>IF($A10="","",SUMPRODUCT((Allocations!$A$2:$A$201=$A10)*(Allocations!$E$2:$E$201&lt;=AI$3)*(Allocations!$F$2:$F$201&gt;=AI$3)*Allocations!$D$2:$D$201))</f>
        <v/>
      </c>
      <c r="AJ10" s="13">
        <f>IF($A10="","",SUMPRODUCT((Allocations!$A$2:$A$201=$A10)*(Allocations!$E$2:$E$201&lt;=AJ$3)*(Allocations!$F$2:$F$201&gt;=AJ$3)*Allocations!$D$2:$D$201))</f>
        <v/>
      </c>
      <c r="AK10" s="13">
        <f>IF($A10="","",SUMPRODUCT((Allocations!$A$2:$A$201=$A10)*(Allocations!$E$2:$E$201&lt;=AK$3)*(Allocations!$F$2:$F$201&gt;=AK$3)*Allocations!$D$2:$D$201))</f>
        <v/>
      </c>
      <c r="AL10" s="13">
        <f>IF($A10="","",SUMPRODUCT((Allocations!$A$2:$A$201=$A10)*(Allocations!$E$2:$E$201&lt;=AL$3)*(Allocations!$F$2:$F$201&gt;=AL$3)*Allocations!$D$2:$D$201))</f>
        <v/>
      </c>
    </row>
    <row r="11">
      <c r="A11">
        <f>IF(Staff!A9="","",Staff!A9)</f>
        <v/>
      </c>
      <c r="B11">
        <f>IF(Staff!A9="","",Staff!C9)</f>
        <v/>
      </c>
      <c r="C11" s="13">
        <f>IF($A11="","",SUMPRODUCT((Allocations!$A$2:$A$201=$A11)*(Allocations!$E$2:$E$201&lt;=C$3)*(Allocations!$F$2:$F$201&gt;=C$3)*Allocations!$D$2:$D$201))</f>
        <v/>
      </c>
      <c r="D11" s="13">
        <f>IF($A11="","",SUMPRODUCT((Allocations!$A$2:$A$201=$A11)*(Allocations!$E$2:$E$201&lt;=D$3)*(Allocations!$F$2:$F$201&gt;=D$3)*Allocations!$D$2:$D$201))</f>
        <v/>
      </c>
      <c r="E11" s="13">
        <f>IF($A11="","",SUMPRODUCT((Allocations!$A$2:$A$201=$A11)*(Allocations!$E$2:$E$201&lt;=E$3)*(Allocations!$F$2:$F$201&gt;=E$3)*Allocations!$D$2:$D$201))</f>
        <v/>
      </c>
      <c r="F11" s="13">
        <f>IF($A11="","",SUMPRODUCT((Allocations!$A$2:$A$201=$A11)*(Allocations!$E$2:$E$201&lt;=F$3)*(Allocations!$F$2:$F$201&gt;=F$3)*Allocations!$D$2:$D$201))</f>
        <v/>
      </c>
      <c r="G11" s="13">
        <f>IF($A11="","",SUMPRODUCT((Allocations!$A$2:$A$201=$A11)*(Allocations!$E$2:$E$201&lt;=G$3)*(Allocations!$F$2:$F$201&gt;=G$3)*Allocations!$D$2:$D$201))</f>
        <v/>
      </c>
      <c r="H11" s="13">
        <f>IF($A11="","",SUMPRODUCT((Allocations!$A$2:$A$201=$A11)*(Allocations!$E$2:$E$201&lt;=H$3)*(Allocations!$F$2:$F$201&gt;=H$3)*Allocations!$D$2:$D$201))</f>
        <v/>
      </c>
      <c r="I11" s="13">
        <f>IF($A11="","",SUMPRODUCT((Allocations!$A$2:$A$201=$A11)*(Allocations!$E$2:$E$201&lt;=I$3)*(Allocations!$F$2:$F$201&gt;=I$3)*Allocations!$D$2:$D$201))</f>
        <v/>
      </c>
      <c r="J11" s="13">
        <f>IF($A11="","",SUMPRODUCT((Allocations!$A$2:$A$201=$A11)*(Allocations!$E$2:$E$201&lt;=J$3)*(Allocations!$F$2:$F$201&gt;=J$3)*Allocations!$D$2:$D$201))</f>
        <v/>
      </c>
      <c r="K11" s="13">
        <f>IF($A11="","",SUMPRODUCT((Allocations!$A$2:$A$201=$A11)*(Allocations!$E$2:$E$201&lt;=K$3)*(Allocations!$F$2:$F$201&gt;=K$3)*Allocations!$D$2:$D$201))</f>
        <v/>
      </c>
      <c r="L11" s="13">
        <f>IF($A11="","",SUMPRODUCT((Allocations!$A$2:$A$201=$A11)*(Allocations!$E$2:$E$201&lt;=L$3)*(Allocations!$F$2:$F$201&gt;=L$3)*Allocations!$D$2:$D$201))</f>
        <v/>
      </c>
      <c r="M11" s="13">
        <f>IF($A11="","",SUMPRODUCT((Allocations!$A$2:$A$201=$A11)*(Allocations!$E$2:$E$201&lt;=M$3)*(Allocations!$F$2:$F$201&gt;=M$3)*Allocations!$D$2:$D$201))</f>
        <v/>
      </c>
      <c r="N11" s="13">
        <f>IF($A11="","",SUMPRODUCT((Allocations!$A$2:$A$201=$A11)*(Allocations!$E$2:$E$201&lt;=N$3)*(Allocations!$F$2:$F$201&gt;=N$3)*Allocations!$D$2:$D$201))</f>
        <v/>
      </c>
      <c r="O11" s="13">
        <f>IF($A11="","",SUMPRODUCT((Allocations!$A$2:$A$201=$A11)*(Allocations!$E$2:$E$201&lt;=O$3)*(Allocations!$F$2:$F$201&gt;=O$3)*Allocations!$D$2:$D$201))</f>
        <v/>
      </c>
      <c r="P11" s="13">
        <f>IF($A11="","",SUMPRODUCT((Allocations!$A$2:$A$201=$A11)*(Allocations!$E$2:$E$201&lt;=P$3)*(Allocations!$F$2:$F$201&gt;=P$3)*Allocations!$D$2:$D$201))</f>
        <v/>
      </c>
      <c r="Q11" s="13">
        <f>IF($A11="","",SUMPRODUCT((Allocations!$A$2:$A$201=$A11)*(Allocations!$E$2:$E$201&lt;=Q$3)*(Allocations!$F$2:$F$201&gt;=Q$3)*Allocations!$D$2:$D$201))</f>
        <v/>
      </c>
      <c r="R11" s="13">
        <f>IF($A11="","",SUMPRODUCT((Allocations!$A$2:$A$201=$A11)*(Allocations!$E$2:$E$201&lt;=R$3)*(Allocations!$F$2:$F$201&gt;=R$3)*Allocations!$D$2:$D$201))</f>
        <v/>
      </c>
      <c r="S11" s="13">
        <f>IF($A11="","",SUMPRODUCT((Allocations!$A$2:$A$201=$A11)*(Allocations!$E$2:$E$201&lt;=S$3)*(Allocations!$F$2:$F$201&gt;=S$3)*Allocations!$D$2:$D$201))</f>
        <v/>
      </c>
      <c r="T11" s="13">
        <f>IF($A11="","",SUMPRODUCT((Allocations!$A$2:$A$201=$A11)*(Allocations!$E$2:$E$201&lt;=T$3)*(Allocations!$F$2:$F$201&gt;=T$3)*Allocations!$D$2:$D$201))</f>
        <v/>
      </c>
      <c r="U11" s="13">
        <f>IF($A11="","",SUMPRODUCT((Allocations!$A$2:$A$201=$A11)*(Allocations!$E$2:$E$201&lt;=U$3)*(Allocations!$F$2:$F$201&gt;=U$3)*Allocations!$D$2:$D$201))</f>
        <v/>
      </c>
      <c r="V11" s="13">
        <f>IF($A11="","",SUMPRODUCT((Allocations!$A$2:$A$201=$A11)*(Allocations!$E$2:$E$201&lt;=V$3)*(Allocations!$F$2:$F$201&gt;=V$3)*Allocations!$D$2:$D$201))</f>
        <v/>
      </c>
      <c r="W11" s="13">
        <f>IF($A11="","",SUMPRODUCT((Allocations!$A$2:$A$201=$A11)*(Allocations!$E$2:$E$201&lt;=W$3)*(Allocations!$F$2:$F$201&gt;=W$3)*Allocations!$D$2:$D$201))</f>
        <v/>
      </c>
      <c r="X11" s="13">
        <f>IF($A11="","",SUMPRODUCT((Allocations!$A$2:$A$201=$A11)*(Allocations!$E$2:$E$201&lt;=X$3)*(Allocations!$F$2:$F$201&gt;=X$3)*Allocations!$D$2:$D$201))</f>
        <v/>
      </c>
      <c r="Y11" s="13">
        <f>IF($A11="","",SUMPRODUCT((Allocations!$A$2:$A$201=$A11)*(Allocations!$E$2:$E$201&lt;=Y$3)*(Allocations!$F$2:$F$201&gt;=Y$3)*Allocations!$D$2:$D$201))</f>
        <v/>
      </c>
      <c r="Z11" s="13">
        <f>IF($A11="","",SUMPRODUCT((Allocations!$A$2:$A$201=$A11)*(Allocations!$E$2:$E$201&lt;=Z$3)*(Allocations!$F$2:$F$201&gt;=Z$3)*Allocations!$D$2:$D$201))</f>
        <v/>
      </c>
      <c r="AA11" s="13">
        <f>IF($A11="","",SUMPRODUCT((Allocations!$A$2:$A$201=$A11)*(Allocations!$E$2:$E$201&lt;=AA$3)*(Allocations!$F$2:$F$201&gt;=AA$3)*Allocations!$D$2:$D$201))</f>
        <v/>
      </c>
      <c r="AB11" s="13">
        <f>IF($A11="","",SUMPRODUCT((Allocations!$A$2:$A$201=$A11)*(Allocations!$E$2:$E$201&lt;=AB$3)*(Allocations!$F$2:$F$201&gt;=AB$3)*Allocations!$D$2:$D$201))</f>
        <v/>
      </c>
      <c r="AC11" s="13">
        <f>IF($A11="","",SUMPRODUCT((Allocations!$A$2:$A$201=$A11)*(Allocations!$E$2:$E$201&lt;=AC$3)*(Allocations!$F$2:$F$201&gt;=AC$3)*Allocations!$D$2:$D$201))</f>
        <v/>
      </c>
      <c r="AD11" s="13">
        <f>IF($A11="","",SUMPRODUCT((Allocations!$A$2:$A$201=$A11)*(Allocations!$E$2:$E$201&lt;=AD$3)*(Allocations!$F$2:$F$201&gt;=AD$3)*Allocations!$D$2:$D$201))</f>
        <v/>
      </c>
      <c r="AE11" s="13">
        <f>IF($A11="","",SUMPRODUCT((Allocations!$A$2:$A$201=$A11)*(Allocations!$E$2:$E$201&lt;=AE$3)*(Allocations!$F$2:$F$201&gt;=AE$3)*Allocations!$D$2:$D$201))</f>
        <v/>
      </c>
      <c r="AF11" s="13">
        <f>IF($A11="","",SUMPRODUCT((Allocations!$A$2:$A$201=$A11)*(Allocations!$E$2:$E$201&lt;=AF$3)*(Allocations!$F$2:$F$201&gt;=AF$3)*Allocations!$D$2:$D$201))</f>
        <v/>
      </c>
      <c r="AG11" s="13">
        <f>IF($A11="","",SUMPRODUCT((Allocations!$A$2:$A$201=$A11)*(Allocations!$E$2:$E$201&lt;=AG$3)*(Allocations!$F$2:$F$201&gt;=AG$3)*Allocations!$D$2:$D$201))</f>
        <v/>
      </c>
      <c r="AH11" s="13">
        <f>IF($A11="","",SUMPRODUCT((Allocations!$A$2:$A$201=$A11)*(Allocations!$E$2:$E$201&lt;=AH$3)*(Allocations!$F$2:$F$201&gt;=AH$3)*Allocations!$D$2:$D$201))</f>
        <v/>
      </c>
      <c r="AI11" s="13">
        <f>IF($A11="","",SUMPRODUCT((Allocations!$A$2:$A$201=$A11)*(Allocations!$E$2:$E$201&lt;=AI$3)*(Allocations!$F$2:$F$201&gt;=AI$3)*Allocations!$D$2:$D$201))</f>
        <v/>
      </c>
      <c r="AJ11" s="13">
        <f>IF($A11="","",SUMPRODUCT((Allocations!$A$2:$A$201=$A11)*(Allocations!$E$2:$E$201&lt;=AJ$3)*(Allocations!$F$2:$F$201&gt;=AJ$3)*Allocations!$D$2:$D$201))</f>
        <v/>
      </c>
      <c r="AK11" s="13">
        <f>IF($A11="","",SUMPRODUCT((Allocations!$A$2:$A$201=$A11)*(Allocations!$E$2:$E$201&lt;=AK$3)*(Allocations!$F$2:$F$201&gt;=AK$3)*Allocations!$D$2:$D$201))</f>
        <v/>
      </c>
      <c r="AL11" s="13">
        <f>IF($A11="","",SUMPRODUCT((Allocations!$A$2:$A$201=$A11)*(Allocations!$E$2:$E$201&lt;=AL$3)*(Allocations!$F$2:$F$201&gt;=AL$3)*Allocations!$D$2:$D$201))</f>
        <v/>
      </c>
    </row>
    <row r="12">
      <c r="A12">
        <f>IF(Staff!A10="","",Staff!A10)</f>
        <v/>
      </c>
      <c r="B12">
        <f>IF(Staff!A10="","",Staff!C10)</f>
        <v/>
      </c>
      <c r="C12" s="13">
        <f>IF($A12="","",SUMPRODUCT((Allocations!$A$2:$A$201=$A12)*(Allocations!$E$2:$E$201&lt;=C$3)*(Allocations!$F$2:$F$201&gt;=C$3)*Allocations!$D$2:$D$201))</f>
        <v/>
      </c>
      <c r="D12" s="13">
        <f>IF($A12="","",SUMPRODUCT((Allocations!$A$2:$A$201=$A12)*(Allocations!$E$2:$E$201&lt;=D$3)*(Allocations!$F$2:$F$201&gt;=D$3)*Allocations!$D$2:$D$201))</f>
        <v/>
      </c>
      <c r="E12" s="13">
        <f>IF($A12="","",SUMPRODUCT((Allocations!$A$2:$A$201=$A12)*(Allocations!$E$2:$E$201&lt;=E$3)*(Allocations!$F$2:$F$201&gt;=E$3)*Allocations!$D$2:$D$201))</f>
        <v/>
      </c>
      <c r="F12" s="13">
        <f>IF($A12="","",SUMPRODUCT((Allocations!$A$2:$A$201=$A12)*(Allocations!$E$2:$E$201&lt;=F$3)*(Allocations!$F$2:$F$201&gt;=F$3)*Allocations!$D$2:$D$201))</f>
        <v/>
      </c>
      <c r="G12" s="13">
        <f>IF($A12="","",SUMPRODUCT((Allocations!$A$2:$A$201=$A12)*(Allocations!$E$2:$E$201&lt;=G$3)*(Allocations!$F$2:$F$201&gt;=G$3)*Allocations!$D$2:$D$201))</f>
        <v/>
      </c>
      <c r="H12" s="13">
        <f>IF($A12="","",SUMPRODUCT((Allocations!$A$2:$A$201=$A12)*(Allocations!$E$2:$E$201&lt;=H$3)*(Allocations!$F$2:$F$201&gt;=H$3)*Allocations!$D$2:$D$201))</f>
        <v/>
      </c>
      <c r="I12" s="13">
        <f>IF($A12="","",SUMPRODUCT((Allocations!$A$2:$A$201=$A12)*(Allocations!$E$2:$E$201&lt;=I$3)*(Allocations!$F$2:$F$201&gt;=I$3)*Allocations!$D$2:$D$201))</f>
        <v/>
      </c>
      <c r="J12" s="13">
        <f>IF($A12="","",SUMPRODUCT((Allocations!$A$2:$A$201=$A12)*(Allocations!$E$2:$E$201&lt;=J$3)*(Allocations!$F$2:$F$201&gt;=J$3)*Allocations!$D$2:$D$201))</f>
        <v/>
      </c>
      <c r="K12" s="13">
        <f>IF($A12="","",SUMPRODUCT((Allocations!$A$2:$A$201=$A12)*(Allocations!$E$2:$E$201&lt;=K$3)*(Allocations!$F$2:$F$201&gt;=K$3)*Allocations!$D$2:$D$201))</f>
        <v/>
      </c>
      <c r="L12" s="13">
        <f>IF($A12="","",SUMPRODUCT((Allocations!$A$2:$A$201=$A12)*(Allocations!$E$2:$E$201&lt;=L$3)*(Allocations!$F$2:$F$201&gt;=L$3)*Allocations!$D$2:$D$201))</f>
        <v/>
      </c>
      <c r="M12" s="13">
        <f>IF($A12="","",SUMPRODUCT((Allocations!$A$2:$A$201=$A12)*(Allocations!$E$2:$E$201&lt;=M$3)*(Allocations!$F$2:$F$201&gt;=M$3)*Allocations!$D$2:$D$201))</f>
        <v/>
      </c>
      <c r="N12" s="13">
        <f>IF($A12="","",SUMPRODUCT((Allocations!$A$2:$A$201=$A12)*(Allocations!$E$2:$E$201&lt;=N$3)*(Allocations!$F$2:$F$201&gt;=N$3)*Allocations!$D$2:$D$201))</f>
        <v/>
      </c>
      <c r="O12" s="13">
        <f>IF($A12="","",SUMPRODUCT((Allocations!$A$2:$A$201=$A12)*(Allocations!$E$2:$E$201&lt;=O$3)*(Allocations!$F$2:$F$201&gt;=O$3)*Allocations!$D$2:$D$201))</f>
        <v/>
      </c>
      <c r="P12" s="13">
        <f>IF($A12="","",SUMPRODUCT((Allocations!$A$2:$A$201=$A12)*(Allocations!$E$2:$E$201&lt;=P$3)*(Allocations!$F$2:$F$201&gt;=P$3)*Allocations!$D$2:$D$201))</f>
        <v/>
      </c>
      <c r="Q12" s="13">
        <f>IF($A12="","",SUMPRODUCT((Allocations!$A$2:$A$201=$A12)*(Allocations!$E$2:$E$201&lt;=Q$3)*(Allocations!$F$2:$F$201&gt;=Q$3)*Allocations!$D$2:$D$201))</f>
        <v/>
      </c>
      <c r="R12" s="13">
        <f>IF($A12="","",SUMPRODUCT((Allocations!$A$2:$A$201=$A12)*(Allocations!$E$2:$E$201&lt;=R$3)*(Allocations!$F$2:$F$201&gt;=R$3)*Allocations!$D$2:$D$201))</f>
        <v/>
      </c>
      <c r="S12" s="13">
        <f>IF($A12="","",SUMPRODUCT((Allocations!$A$2:$A$201=$A12)*(Allocations!$E$2:$E$201&lt;=S$3)*(Allocations!$F$2:$F$201&gt;=S$3)*Allocations!$D$2:$D$201))</f>
        <v/>
      </c>
      <c r="T12" s="13">
        <f>IF($A12="","",SUMPRODUCT((Allocations!$A$2:$A$201=$A12)*(Allocations!$E$2:$E$201&lt;=T$3)*(Allocations!$F$2:$F$201&gt;=T$3)*Allocations!$D$2:$D$201))</f>
        <v/>
      </c>
      <c r="U12" s="13">
        <f>IF($A12="","",SUMPRODUCT((Allocations!$A$2:$A$201=$A12)*(Allocations!$E$2:$E$201&lt;=U$3)*(Allocations!$F$2:$F$201&gt;=U$3)*Allocations!$D$2:$D$201))</f>
        <v/>
      </c>
      <c r="V12" s="13">
        <f>IF($A12="","",SUMPRODUCT((Allocations!$A$2:$A$201=$A12)*(Allocations!$E$2:$E$201&lt;=V$3)*(Allocations!$F$2:$F$201&gt;=V$3)*Allocations!$D$2:$D$201))</f>
        <v/>
      </c>
      <c r="W12" s="13">
        <f>IF($A12="","",SUMPRODUCT((Allocations!$A$2:$A$201=$A12)*(Allocations!$E$2:$E$201&lt;=W$3)*(Allocations!$F$2:$F$201&gt;=W$3)*Allocations!$D$2:$D$201))</f>
        <v/>
      </c>
      <c r="X12" s="13">
        <f>IF($A12="","",SUMPRODUCT((Allocations!$A$2:$A$201=$A12)*(Allocations!$E$2:$E$201&lt;=X$3)*(Allocations!$F$2:$F$201&gt;=X$3)*Allocations!$D$2:$D$201))</f>
        <v/>
      </c>
      <c r="Y12" s="13">
        <f>IF($A12="","",SUMPRODUCT((Allocations!$A$2:$A$201=$A12)*(Allocations!$E$2:$E$201&lt;=Y$3)*(Allocations!$F$2:$F$201&gt;=Y$3)*Allocations!$D$2:$D$201))</f>
        <v/>
      </c>
      <c r="Z12" s="13">
        <f>IF($A12="","",SUMPRODUCT((Allocations!$A$2:$A$201=$A12)*(Allocations!$E$2:$E$201&lt;=Z$3)*(Allocations!$F$2:$F$201&gt;=Z$3)*Allocations!$D$2:$D$201))</f>
        <v/>
      </c>
      <c r="AA12" s="13">
        <f>IF($A12="","",SUMPRODUCT((Allocations!$A$2:$A$201=$A12)*(Allocations!$E$2:$E$201&lt;=AA$3)*(Allocations!$F$2:$F$201&gt;=AA$3)*Allocations!$D$2:$D$201))</f>
        <v/>
      </c>
      <c r="AB12" s="13">
        <f>IF($A12="","",SUMPRODUCT((Allocations!$A$2:$A$201=$A12)*(Allocations!$E$2:$E$201&lt;=AB$3)*(Allocations!$F$2:$F$201&gt;=AB$3)*Allocations!$D$2:$D$201))</f>
        <v/>
      </c>
      <c r="AC12" s="13">
        <f>IF($A12="","",SUMPRODUCT((Allocations!$A$2:$A$201=$A12)*(Allocations!$E$2:$E$201&lt;=AC$3)*(Allocations!$F$2:$F$201&gt;=AC$3)*Allocations!$D$2:$D$201))</f>
        <v/>
      </c>
      <c r="AD12" s="13">
        <f>IF($A12="","",SUMPRODUCT((Allocations!$A$2:$A$201=$A12)*(Allocations!$E$2:$E$201&lt;=AD$3)*(Allocations!$F$2:$F$201&gt;=AD$3)*Allocations!$D$2:$D$201))</f>
        <v/>
      </c>
      <c r="AE12" s="13">
        <f>IF($A12="","",SUMPRODUCT((Allocations!$A$2:$A$201=$A12)*(Allocations!$E$2:$E$201&lt;=AE$3)*(Allocations!$F$2:$F$201&gt;=AE$3)*Allocations!$D$2:$D$201))</f>
        <v/>
      </c>
      <c r="AF12" s="13">
        <f>IF($A12="","",SUMPRODUCT((Allocations!$A$2:$A$201=$A12)*(Allocations!$E$2:$E$201&lt;=AF$3)*(Allocations!$F$2:$F$201&gt;=AF$3)*Allocations!$D$2:$D$201))</f>
        <v/>
      </c>
      <c r="AG12" s="13">
        <f>IF($A12="","",SUMPRODUCT((Allocations!$A$2:$A$201=$A12)*(Allocations!$E$2:$E$201&lt;=AG$3)*(Allocations!$F$2:$F$201&gt;=AG$3)*Allocations!$D$2:$D$201))</f>
        <v/>
      </c>
      <c r="AH12" s="13">
        <f>IF($A12="","",SUMPRODUCT((Allocations!$A$2:$A$201=$A12)*(Allocations!$E$2:$E$201&lt;=AH$3)*(Allocations!$F$2:$F$201&gt;=AH$3)*Allocations!$D$2:$D$201))</f>
        <v/>
      </c>
      <c r="AI12" s="13">
        <f>IF($A12="","",SUMPRODUCT((Allocations!$A$2:$A$201=$A12)*(Allocations!$E$2:$E$201&lt;=AI$3)*(Allocations!$F$2:$F$201&gt;=AI$3)*Allocations!$D$2:$D$201))</f>
        <v/>
      </c>
      <c r="AJ12" s="13">
        <f>IF($A12="","",SUMPRODUCT((Allocations!$A$2:$A$201=$A12)*(Allocations!$E$2:$E$201&lt;=AJ$3)*(Allocations!$F$2:$F$201&gt;=AJ$3)*Allocations!$D$2:$D$201))</f>
        <v/>
      </c>
      <c r="AK12" s="13">
        <f>IF($A12="","",SUMPRODUCT((Allocations!$A$2:$A$201=$A12)*(Allocations!$E$2:$E$201&lt;=AK$3)*(Allocations!$F$2:$F$201&gt;=AK$3)*Allocations!$D$2:$D$201))</f>
        <v/>
      </c>
      <c r="AL12" s="13">
        <f>IF($A12="","",SUMPRODUCT((Allocations!$A$2:$A$201=$A12)*(Allocations!$E$2:$E$201&lt;=AL$3)*(Allocations!$F$2:$F$201&gt;=AL$3)*Allocations!$D$2:$D$201))</f>
        <v/>
      </c>
    </row>
    <row r="13">
      <c r="A13">
        <f>IF(Staff!A11="","",Staff!A11)</f>
        <v/>
      </c>
      <c r="B13">
        <f>IF(Staff!A11="","",Staff!C11)</f>
        <v/>
      </c>
      <c r="C13" s="13">
        <f>IF($A13="","",SUMPRODUCT((Allocations!$A$2:$A$201=$A13)*(Allocations!$E$2:$E$201&lt;=C$3)*(Allocations!$F$2:$F$201&gt;=C$3)*Allocations!$D$2:$D$201))</f>
        <v/>
      </c>
      <c r="D13" s="13">
        <f>IF($A13="","",SUMPRODUCT((Allocations!$A$2:$A$201=$A13)*(Allocations!$E$2:$E$201&lt;=D$3)*(Allocations!$F$2:$F$201&gt;=D$3)*Allocations!$D$2:$D$201))</f>
        <v/>
      </c>
      <c r="E13" s="13">
        <f>IF($A13="","",SUMPRODUCT((Allocations!$A$2:$A$201=$A13)*(Allocations!$E$2:$E$201&lt;=E$3)*(Allocations!$F$2:$F$201&gt;=E$3)*Allocations!$D$2:$D$201))</f>
        <v/>
      </c>
      <c r="F13" s="13">
        <f>IF($A13="","",SUMPRODUCT((Allocations!$A$2:$A$201=$A13)*(Allocations!$E$2:$E$201&lt;=F$3)*(Allocations!$F$2:$F$201&gt;=F$3)*Allocations!$D$2:$D$201))</f>
        <v/>
      </c>
      <c r="G13" s="13">
        <f>IF($A13="","",SUMPRODUCT((Allocations!$A$2:$A$201=$A13)*(Allocations!$E$2:$E$201&lt;=G$3)*(Allocations!$F$2:$F$201&gt;=G$3)*Allocations!$D$2:$D$201))</f>
        <v/>
      </c>
      <c r="H13" s="13">
        <f>IF($A13="","",SUMPRODUCT((Allocations!$A$2:$A$201=$A13)*(Allocations!$E$2:$E$201&lt;=H$3)*(Allocations!$F$2:$F$201&gt;=H$3)*Allocations!$D$2:$D$201))</f>
        <v/>
      </c>
      <c r="I13" s="13">
        <f>IF($A13="","",SUMPRODUCT((Allocations!$A$2:$A$201=$A13)*(Allocations!$E$2:$E$201&lt;=I$3)*(Allocations!$F$2:$F$201&gt;=I$3)*Allocations!$D$2:$D$201))</f>
        <v/>
      </c>
      <c r="J13" s="13">
        <f>IF($A13="","",SUMPRODUCT((Allocations!$A$2:$A$201=$A13)*(Allocations!$E$2:$E$201&lt;=J$3)*(Allocations!$F$2:$F$201&gt;=J$3)*Allocations!$D$2:$D$201))</f>
        <v/>
      </c>
      <c r="K13" s="13">
        <f>IF($A13="","",SUMPRODUCT((Allocations!$A$2:$A$201=$A13)*(Allocations!$E$2:$E$201&lt;=K$3)*(Allocations!$F$2:$F$201&gt;=K$3)*Allocations!$D$2:$D$201))</f>
        <v/>
      </c>
      <c r="L13" s="13">
        <f>IF($A13="","",SUMPRODUCT((Allocations!$A$2:$A$201=$A13)*(Allocations!$E$2:$E$201&lt;=L$3)*(Allocations!$F$2:$F$201&gt;=L$3)*Allocations!$D$2:$D$201))</f>
        <v/>
      </c>
      <c r="M13" s="13">
        <f>IF($A13="","",SUMPRODUCT((Allocations!$A$2:$A$201=$A13)*(Allocations!$E$2:$E$201&lt;=M$3)*(Allocations!$F$2:$F$201&gt;=M$3)*Allocations!$D$2:$D$201))</f>
        <v/>
      </c>
      <c r="N13" s="13">
        <f>IF($A13="","",SUMPRODUCT((Allocations!$A$2:$A$201=$A13)*(Allocations!$E$2:$E$201&lt;=N$3)*(Allocations!$F$2:$F$201&gt;=N$3)*Allocations!$D$2:$D$201))</f>
        <v/>
      </c>
      <c r="O13" s="13">
        <f>IF($A13="","",SUMPRODUCT((Allocations!$A$2:$A$201=$A13)*(Allocations!$E$2:$E$201&lt;=O$3)*(Allocations!$F$2:$F$201&gt;=O$3)*Allocations!$D$2:$D$201))</f>
        <v/>
      </c>
      <c r="P13" s="13">
        <f>IF($A13="","",SUMPRODUCT((Allocations!$A$2:$A$201=$A13)*(Allocations!$E$2:$E$201&lt;=P$3)*(Allocations!$F$2:$F$201&gt;=P$3)*Allocations!$D$2:$D$201))</f>
        <v/>
      </c>
      <c r="Q13" s="13">
        <f>IF($A13="","",SUMPRODUCT((Allocations!$A$2:$A$201=$A13)*(Allocations!$E$2:$E$201&lt;=Q$3)*(Allocations!$F$2:$F$201&gt;=Q$3)*Allocations!$D$2:$D$201))</f>
        <v/>
      </c>
      <c r="R13" s="13">
        <f>IF($A13="","",SUMPRODUCT((Allocations!$A$2:$A$201=$A13)*(Allocations!$E$2:$E$201&lt;=R$3)*(Allocations!$F$2:$F$201&gt;=R$3)*Allocations!$D$2:$D$201))</f>
        <v/>
      </c>
      <c r="S13" s="13">
        <f>IF($A13="","",SUMPRODUCT((Allocations!$A$2:$A$201=$A13)*(Allocations!$E$2:$E$201&lt;=S$3)*(Allocations!$F$2:$F$201&gt;=S$3)*Allocations!$D$2:$D$201))</f>
        <v/>
      </c>
      <c r="T13" s="13">
        <f>IF($A13="","",SUMPRODUCT((Allocations!$A$2:$A$201=$A13)*(Allocations!$E$2:$E$201&lt;=T$3)*(Allocations!$F$2:$F$201&gt;=T$3)*Allocations!$D$2:$D$201))</f>
        <v/>
      </c>
      <c r="U13" s="13">
        <f>IF($A13="","",SUMPRODUCT((Allocations!$A$2:$A$201=$A13)*(Allocations!$E$2:$E$201&lt;=U$3)*(Allocations!$F$2:$F$201&gt;=U$3)*Allocations!$D$2:$D$201))</f>
        <v/>
      </c>
      <c r="V13" s="13">
        <f>IF($A13="","",SUMPRODUCT((Allocations!$A$2:$A$201=$A13)*(Allocations!$E$2:$E$201&lt;=V$3)*(Allocations!$F$2:$F$201&gt;=V$3)*Allocations!$D$2:$D$201))</f>
        <v/>
      </c>
      <c r="W13" s="13">
        <f>IF($A13="","",SUMPRODUCT((Allocations!$A$2:$A$201=$A13)*(Allocations!$E$2:$E$201&lt;=W$3)*(Allocations!$F$2:$F$201&gt;=W$3)*Allocations!$D$2:$D$201))</f>
        <v/>
      </c>
      <c r="X13" s="13">
        <f>IF($A13="","",SUMPRODUCT((Allocations!$A$2:$A$201=$A13)*(Allocations!$E$2:$E$201&lt;=X$3)*(Allocations!$F$2:$F$201&gt;=X$3)*Allocations!$D$2:$D$201))</f>
        <v/>
      </c>
      <c r="Y13" s="13">
        <f>IF($A13="","",SUMPRODUCT((Allocations!$A$2:$A$201=$A13)*(Allocations!$E$2:$E$201&lt;=Y$3)*(Allocations!$F$2:$F$201&gt;=Y$3)*Allocations!$D$2:$D$201))</f>
        <v/>
      </c>
      <c r="Z13" s="13">
        <f>IF($A13="","",SUMPRODUCT((Allocations!$A$2:$A$201=$A13)*(Allocations!$E$2:$E$201&lt;=Z$3)*(Allocations!$F$2:$F$201&gt;=Z$3)*Allocations!$D$2:$D$201))</f>
        <v/>
      </c>
      <c r="AA13" s="13">
        <f>IF($A13="","",SUMPRODUCT((Allocations!$A$2:$A$201=$A13)*(Allocations!$E$2:$E$201&lt;=AA$3)*(Allocations!$F$2:$F$201&gt;=AA$3)*Allocations!$D$2:$D$201))</f>
        <v/>
      </c>
      <c r="AB13" s="13">
        <f>IF($A13="","",SUMPRODUCT((Allocations!$A$2:$A$201=$A13)*(Allocations!$E$2:$E$201&lt;=AB$3)*(Allocations!$F$2:$F$201&gt;=AB$3)*Allocations!$D$2:$D$201))</f>
        <v/>
      </c>
      <c r="AC13" s="13">
        <f>IF($A13="","",SUMPRODUCT((Allocations!$A$2:$A$201=$A13)*(Allocations!$E$2:$E$201&lt;=AC$3)*(Allocations!$F$2:$F$201&gt;=AC$3)*Allocations!$D$2:$D$201))</f>
        <v/>
      </c>
      <c r="AD13" s="13">
        <f>IF($A13="","",SUMPRODUCT((Allocations!$A$2:$A$201=$A13)*(Allocations!$E$2:$E$201&lt;=AD$3)*(Allocations!$F$2:$F$201&gt;=AD$3)*Allocations!$D$2:$D$201))</f>
        <v/>
      </c>
      <c r="AE13" s="13">
        <f>IF($A13="","",SUMPRODUCT((Allocations!$A$2:$A$201=$A13)*(Allocations!$E$2:$E$201&lt;=AE$3)*(Allocations!$F$2:$F$201&gt;=AE$3)*Allocations!$D$2:$D$201))</f>
        <v/>
      </c>
      <c r="AF13" s="13">
        <f>IF($A13="","",SUMPRODUCT((Allocations!$A$2:$A$201=$A13)*(Allocations!$E$2:$E$201&lt;=AF$3)*(Allocations!$F$2:$F$201&gt;=AF$3)*Allocations!$D$2:$D$201))</f>
        <v/>
      </c>
      <c r="AG13" s="13">
        <f>IF($A13="","",SUMPRODUCT((Allocations!$A$2:$A$201=$A13)*(Allocations!$E$2:$E$201&lt;=AG$3)*(Allocations!$F$2:$F$201&gt;=AG$3)*Allocations!$D$2:$D$201))</f>
        <v/>
      </c>
      <c r="AH13" s="13">
        <f>IF($A13="","",SUMPRODUCT((Allocations!$A$2:$A$201=$A13)*(Allocations!$E$2:$E$201&lt;=AH$3)*(Allocations!$F$2:$F$201&gt;=AH$3)*Allocations!$D$2:$D$201))</f>
        <v/>
      </c>
      <c r="AI13" s="13">
        <f>IF($A13="","",SUMPRODUCT((Allocations!$A$2:$A$201=$A13)*(Allocations!$E$2:$E$201&lt;=AI$3)*(Allocations!$F$2:$F$201&gt;=AI$3)*Allocations!$D$2:$D$201))</f>
        <v/>
      </c>
      <c r="AJ13" s="13">
        <f>IF($A13="","",SUMPRODUCT((Allocations!$A$2:$A$201=$A13)*(Allocations!$E$2:$E$201&lt;=AJ$3)*(Allocations!$F$2:$F$201&gt;=AJ$3)*Allocations!$D$2:$D$201))</f>
        <v/>
      </c>
      <c r="AK13" s="13">
        <f>IF($A13="","",SUMPRODUCT((Allocations!$A$2:$A$201=$A13)*(Allocations!$E$2:$E$201&lt;=AK$3)*(Allocations!$F$2:$F$201&gt;=AK$3)*Allocations!$D$2:$D$201))</f>
        <v/>
      </c>
      <c r="AL13" s="13">
        <f>IF($A13="","",SUMPRODUCT((Allocations!$A$2:$A$201=$A13)*(Allocations!$E$2:$E$201&lt;=AL$3)*(Allocations!$F$2:$F$201&gt;=AL$3)*Allocations!$D$2:$D$201))</f>
        <v/>
      </c>
    </row>
    <row r="14">
      <c r="A14">
        <f>IF(Staff!A12="","",Staff!A12)</f>
        <v/>
      </c>
      <c r="B14">
        <f>IF(Staff!A12="","",Staff!C12)</f>
        <v/>
      </c>
      <c r="C14" s="13">
        <f>IF($A14="","",SUMPRODUCT((Allocations!$A$2:$A$201=$A14)*(Allocations!$E$2:$E$201&lt;=C$3)*(Allocations!$F$2:$F$201&gt;=C$3)*Allocations!$D$2:$D$201))</f>
        <v/>
      </c>
      <c r="D14" s="13">
        <f>IF($A14="","",SUMPRODUCT((Allocations!$A$2:$A$201=$A14)*(Allocations!$E$2:$E$201&lt;=D$3)*(Allocations!$F$2:$F$201&gt;=D$3)*Allocations!$D$2:$D$201))</f>
        <v/>
      </c>
      <c r="E14" s="13">
        <f>IF($A14="","",SUMPRODUCT((Allocations!$A$2:$A$201=$A14)*(Allocations!$E$2:$E$201&lt;=E$3)*(Allocations!$F$2:$F$201&gt;=E$3)*Allocations!$D$2:$D$201))</f>
        <v/>
      </c>
      <c r="F14" s="13">
        <f>IF($A14="","",SUMPRODUCT((Allocations!$A$2:$A$201=$A14)*(Allocations!$E$2:$E$201&lt;=F$3)*(Allocations!$F$2:$F$201&gt;=F$3)*Allocations!$D$2:$D$201))</f>
        <v/>
      </c>
      <c r="G14" s="13">
        <f>IF($A14="","",SUMPRODUCT((Allocations!$A$2:$A$201=$A14)*(Allocations!$E$2:$E$201&lt;=G$3)*(Allocations!$F$2:$F$201&gt;=G$3)*Allocations!$D$2:$D$201))</f>
        <v/>
      </c>
      <c r="H14" s="13">
        <f>IF($A14="","",SUMPRODUCT((Allocations!$A$2:$A$201=$A14)*(Allocations!$E$2:$E$201&lt;=H$3)*(Allocations!$F$2:$F$201&gt;=H$3)*Allocations!$D$2:$D$201))</f>
        <v/>
      </c>
      <c r="I14" s="13">
        <f>IF($A14="","",SUMPRODUCT((Allocations!$A$2:$A$201=$A14)*(Allocations!$E$2:$E$201&lt;=I$3)*(Allocations!$F$2:$F$201&gt;=I$3)*Allocations!$D$2:$D$201))</f>
        <v/>
      </c>
      <c r="J14" s="13">
        <f>IF($A14="","",SUMPRODUCT((Allocations!$A$2:$A$201=$A14)*(Allocations!$E$2:$E$201&lt;=J$3)*(Allocations!$F$2:$F$201&gt;=J$3)*Allocations!$D$2:$D$201))</f>
        <v/>
      </c>
      <c r="K14" s="13">
        <f>IF($A14="","",SUMPRODUCT((Allocations!$A$2:$A$201=$A14)*(Allocations!$E$2:$E$201&lt;=K$3)*(Allocations!$F$2:$F$201&gt;=K$3)*Allocations!$D$2:$D$201))</f>
        <v/>
      </c>
      <c r="L14" s="13">
        <f>IF($A14="","",SUMPRODUCT((Allocations!$A$2:$A$201=$A14)*(Allocations!$E$2:$E$201&lt;=L$3)*(Allocations!$F$2:$F$201&gt;=L$3)*Allocations!$D$2:$D$201))</f>
        <v/>
      </c>
      <c r="M14" s="13">
        <f>IF($A14="","",SUMPRODUCT((Allocations!$A$2:$A$201=$A14)*(Allocations!$E$2:$E$201&lt;=M$3)*(Allocations!$F$2:$F$201&gt;=M$3)*Allocations!$D$2:$D$201))</f>
        <v/>
      </c>
      <c r="N14" s="13">
        <f>IF($A14="","",SUMPRODUCT((Allocations!$A$2:$A$201=$A14)*(Allocations!$E$2:$E$201&lt;=N$3)*(Allocations!$F$2:$F$201&gt;=N$3)*Allocations!$D$2:$D$201))</f>
        <v/>
      </c>
      <c r="O14" s="13">
        <f>IF($A14="","",SUMPRODUCT((Allocations!$A$2:$A$201=$A14)*(Allocations!$E$2:$E$201&lt;=O$3)*(Allocations!$F$2:$F$201&gt;=O$3)*Allocations!$D$2:$D$201))</f>
        <v/>
      </c>
      <c r="P14" s="13">
        <f>IF($A14="","",SUMPRODUCT((Allocations!$A$2:$A$201=$A14)*(Allocations!$E$2:$E$201&lt;=P$3)*(Allocations!$F$2:$F$201&gt;=P$3)*Allocations!$D$2:$D$201))</f>
        <v/>
      </c>
      <c r="Q14" s="13">
        <f>IF($A14="","",SUMPRODUCT((Allocations!$A$2:$A$201=$A14)*(Allocations!$E$2:$E$201&lt;=Q$3)*(Allocations!$F$2:$F$201&gt;=Q$3)*Allocations!$D$2:$D$201))</f>
        <v/>
      </c>
      <c r="R14" s="13">
        <f>IF($A14="","",SUMPRODUCT((Allocations!$A$2:$A$201=$A14)*(Allocations!$E$2:$E$201&lt;=R$3)*(Allocations!$F$2:$F$201&gt;=R$3)*Allocations!$D$2:$D$201))</f>
        <v/>
      </c>
      <c r="S14" s="13">
        <f>IF($A14="","",SUMPRODUCT((Allocations!$A$2:$A$201=$A14)*(Allocations!$E$2:$E$201&lt;=S$3)*(Allocations!$F$2:$F$201&gt;=S$3)*Allocations!$D$2:$D$201))</f>
        <v/>
      </c>
      <c r="T14" s="13">
        <f>IF($A14="","",SUMPRODUCT((Allocations!$A$2:$A$201=$A14)*(Allocations!$E$2:$E$201&lt;=T$3)*(Allocations!$F$2:$F$201&gt;=T$3)*Allocations!$D$2:$D$201))</f>
        <v/>
      </c>
      <c r="U14" s="13">
        <f>IF($A14="","",SUMPRODUCT((Allocations!$A$2:$A$201=$A14)*(Allocations!$E$2:$E$201&lt;=U$3)*(Allocations!$F$2:$F$201&gt;=U$3)*Allocations!$D$2:$D$201))</f>
        <v/>
      </c>
      <c r="V14" s="13">
        <f>IF($A14="","",SUMPRODUCT((Allocations!$A$2:$A$201=$A14)*(Allocations!$E$2:$E$201&lt;=V$3)*(Allocations!$F$2:$F$201&gt;=V$3)*Allocations!$D$2:$D$201))</f>
        <v/>
      </c>
      <c r="W14" s="13">
        <f>IF($A14="","",SUMPRODUCT((Allocations!$A$2:$A$201=$A14)*(Allocations!$E$2:$E$201&lt;=W$3)*(Allocations!$F$2:$F$201&gt;=W$3)*Allocations!$D$2:$D$201))</f>
        <v/>
      </c>
      <c r="X14" s="13">
        <f>IF($A14="","",SUMPRODUCT((Allocations!$A$2:$A$201=$A14)*(Allocations!$E$2:$E$201&lt;=X$3)*(Allocations!$F$2:$F$201&gt;=X$3)*Allocations!$D$2:$D$201))</f>
        <v/>
      </c>
      <c r="Y14" s="13">
        <f>IF($A14="","",SUMPRODUCT((Allocations!$A$2:$A$201=$A14)*(Allocations!$E$2:$E$201&lt;=Y$3)*(Allocations!$F$2:$F$201&gt;=Y$3)*Allocations!$D$2:$D$201))</f>
        <v/>
      </c>
      <c r="Z14" s="13">
        <f>IF($A14="","",SUMPRODUCT((Allocations!$A$2:$A$201=$A14)*(Allocations!$E$2:$E$201&lt;=Z$3)*(Allocations!$F$2:$F$201&gt;=Z$3)*Allocations!$D$2:$D$201))</f>
        <v/>
      </c>
      <c r="AA14" s="13">
        <f>IF($A14="","",SUMPRODUCT((Allocations!$A$2:$A$201=$A14)*(Allocations!$E$2:$E$201&lt;=AA$3)*(Allocations!$F$2:$F$201&gt;=AA$3)*Allocations!$D$2:$D$201))</f>
        <v/>
      </c>
      <c r="AB14" s="13">
        <f>IF($A14="","",SUMPRODUCT((Allocations!$A$2:$A$201=$A14)*(Allocations!$E$2:$E$201&lt;=AB$3)*(Allocations!$F$2:$F$201&gt;=AB$3)*Allocations!$D$2:$D$201))</f>
        <v/>
      </c>
      <c r="AC14" s="13">
        <f>IF($A14="","",SUMPRODUCT((Allocations!$A$2:$A$201=$A14)*(Allocations!$E$2:$E$201&lt;=AC$3)*(Allocations!$F$2:$F$201&gt;=AC$3)*Allocations!$D$2:$D$201))</f>
        <v/>
      </c>
      <c r="AD14" s="13">
        <f>IF($A14="","",SUMPRODUCT((Allocations!$A$2:$A$201=$A14)*(Allocations!$E$2:$E$201&lt;=AD$3)*(Allocations!$F$2:$F$201&gt;=AD$3)*Allocations!$D$2:$D$201))</f>
        <v/>
      </c>
      <c r="AE14" s="13">
        <f>IF($A14="","",SUMPRODUCT((Allocations!$A$2:$A$201=$A14)*(Allocations!$E$2:$E$201&lt;=AE$3)*(Allocations!$F$2:$F$201&gt;=AE$3)*Allocations!$D$2:$D$201))</f>
        <v/>
      </c>
      <c r="AF14" s="13">
        <f>IF($A14="","",SUMPRODUCT((Allocations!$A$2:$A$201=$A14)*(Allocations!$E$2:$E$201&lt;=AF$3)*(Allocations!$F$2:$F$201&gt;=AF$3)*Allocations!$D$2:$D$201))</f>
        <v/>
      </c>
      <c r="AG14" s="13">
        <f>IF($A14="","",SUMPRODUCT((Allocations!$A$2:$A$201=$A14)*(Allocations!$E$2:$E$201&lt;=AG$3)*(Allocations!$F$2:$F$201&gt;=AG$3)*Allocations!$D$2:$D$201))</f>
        <v/>
      </c>
      <c r="AH14" s="13">
        <f>IF($A14="","",SUMPRODUCT((Allocations!$A$2:$A$201=$A14)*(Allocations!$E$2:$E$201&lt;=AH$3)*(Allocations!$F$2:$F$201&gt;=AH$3)*Allocations!$D$2:$D$201))</f>
        <v/>
      </c>
      <c r="AI14" s="13">
        <f>IF($A14="","",SUMPRODUCT((Allocations!$A$2:$A$201=$A14)*(Allocations!$E$2:$E$201&lt;=AI$3)*(Allocations!$F$2:$F$201&gt;=AI$3)*Allocations!$D$2:$D$201))</f>
        <v/>
      </c>
      <c r="AJ14" s="13">
        <f>IF($A14="","",SUMPRODUCT((Allocations!$A$2:$A$201=$A14)*(Allocations!$E$2:$E$201&lt;=AJ$3)*(Allocations!$F$2:$F$201&gt;=AJ$3)*Allocations!$D$2:$D$201))</f>
        <v/>
      </c>
      <c r="AK14" s="13">
        <f>IF($A14="","",SUMPRODUCT((Allocations!$A$2:$A$201=$A14)*(Allocations!$E$2:$E$201&lt;=AK$3)*(Allocations!$F$2:$F$201&gt;=AK$3)*Allocations!$D$2:$D$201))</f>
        <v/>
      </c>
      <c r="AL14" s="13">
        <f>IF($A14="","",SUMPRODUCT((Allocations!$A$2:$A$201=$A14)*(Allocations!$E$2:$E$201&lt;=AL$3)*(Allocations!$F$2:$F$201&gt;=AL$3)*Allocations!$D$2:$D$201))</f>
        <v/>
      </c>
    </row>
    <row r="15">
      <c r="A15">
        <f>IF(Staff!A13="","",Staff!A13)</f>
        <v/>
      </c>
      <c r="B15">
        <f>IF(Staff!A13="","",Staff!C13)</f>
        <v/>
      </c>
      <c r="C15" s="13">
        <f>IF($A15="","",SUMPRODUCT((Allocations!$A$2:$A$201=$A15)*(Allocations!$E$2:$E$201&lt;=C$3)*(Allocations!$F$2:$F$201&gt;=C$3)*Allocations!$D$2:$D$201))</f>
        <v/>
      </c>
      <c r="D15" s="13">
        <f>IF($A15="","",SUMPRODUCT((Allocations!$A$2:$A$201=$A15)*(Allocations!$E$2:$E$201&lt;=D$3)*(Allocations!$F$2:$F$201&gt;=D$3)*Allocations!$D$2:$D$201))</f>
        <v/>
      </c>
      <c r="E15" s="13">
        <f>IF($A15="","",SUMPRODUCT((Allocations!$A$2:$A$201=$A15)*(Allocations!$E$2:$E$201&lt;=E$3)*(Allocations!$F$2:$F$201&gt;=E$3)*Allocations!$D$2:$D$201))</f>
        <v/>
      </c>
      <c r="F15" s="13">
        <f>IF($A15="","",SUMPRODUCT((Allocations!$A$2:$A$201=$A15)*(Allocations!$E$2:$E$201&lt;=F$3)*(Allocations!$F$2:$F$201&gt;=F$3)*Allocations!$D$2:$D$201))</f>
        <v/>
      </c>
      <c r="G15" s="13">
        <f>IF($A15="","",SUMPRODUCT((Allocations!$A$2:$A$201=$A15)*(Allocations!$E$2:$E$201&lt;=G$3)*(Allocations!$F$2:$F$201&gt;=G$3)*Allocations!$D$2:$D$201))</f>
        <v/>
      </c>
      <c r="H15" s="13">
        <f>IF($A15="","",SUMPRODUCT((Allocations!$A$2:$A$201=$A15)*(Allocations!$E$2:$E$201&lt;=H$3)*(Allocations!$F$2:$F$201&gt;=H$3)*Allocations!$D$2:$D$201))</f>
        <v/>
      </c>
      <c r="I15" s="13">
        <f>IF($A15="","",SUMPRODUCT((Allocations!$A$2:$A$201=$A15)*(Allocations!$E$2:$E$201&lt;=I$3)*(Allocations!$F$2:$F$201&gt;=I$3)*Allocations!$D$2:$D$201))</f>
        <v/>
      </c>
      <c r="J15" s="13">
        <f>IF($A15="","",SUMPRODUCT((Allocations!$A$2:$A$201=$A15)*(Allocations!$E$2:$E$201&lt;=J$3)*(Allocations!$F$2:$F$201&gt;=J$3)*Allocations!$D$2:$D$201))</f>
        <v/>
      </c>
      <c r="K15" s="13">
        <f>IF($A15="","",SUMPRODUCT((Allocations!$A$2:$A$201=$A15)*(Allocations!$E$2:$E$201&lt;=K$3)*(Allocations!$F$2:$F$201&gt;=K$3)*Allocations!$D$2:$D$201))</f>
        <v/>
      </c>
      <c r="L15" s="13">
        <f>IF($A15="","",SUMPRODUCT((Allocations!$A$2:$A$201=$A15)*(Allocations!$E$2:$E$201&lt;=L$3)*(Allocations!$F$2:$F$201&gt;=L$3)*Allocations!$D$2:$D$201))</f>
        <v/>
      </c>
      <c r="M15" s="13">
        <f>IF($A15="","",SUMPRODUCT((Allocations!$A$2:$A$201=$A15)*(Allocations!$E$2:$E$201&lt;=M$3)*(Allocations!$F$2:$F$201&gt;=M$3)*Allocations!$D$2:$D$201))</f>
        <v/>
      </c>
      <c r="N15" s="13">
        <f>IF($A15="","",SUMPRODUCT((Allocations!$A$2:$A$201=$A15)*(Allocations!$E$2:$E$201&lt;=N$3)*(Allocations!$F$2:$F$201&gt;=N$3)*Allocations!$D$2:$D$201))</f>
        <v/>
      </c>
      <c r="O15" s="13">
        <f>IF($A15="","",SUMPRODUCT((Allocations!$A$2:$A$201=$A15)*(Allocations!$E$2:$E$201&lt;=O$3)*(Allocations!$F$2:$F$201&gt;=O$3)*Allocations!$D$2:$D$201))</f>
        <v/>
      </c>
      <c r="P15" s="13">
        <f>IF($A15="","",SUMPRODUCT((Allocations!$A$2:$A$201=$A15)*(Allocations!$E$2:$E$201&lt;=P$3)*(Allocations!$F$2:$F$201&gt;=P$3)*Allocations!$D$2:$D$201))</f>
        <v/>
      </c>
      <c r="Q15" s="13">
        <f>IF($A15="","",SUMPRODUCT((Allocations!$A$2:$A$201=$A15)*(Allocations!$E$2:$E$201&lt;=Q$3)*(Allocations!$F$2:$F$201&gt;=Q$3)*Allocations!$D$2:$D$201))</f>
        <v/>
      </c>
      <c r="R15" s="13">
        <f>IF($A15="","",SUMPRODUCT((Allocations!$A$2:$A$201=$A15)*(Allocations!$E$2:$E$201&lt;=R$3)*(Allocations!$F$2:$F$201&gt;=R$3)*Allocations!$D$2:$D$201))</f>
        <v/>
      </c>
      <c r="S15" s="13">
        <f>IF($A15="","",SUMPRODUCT((Allocations!$A$2:$A$201=$A15)*(Allocations!$E$2:$E$201&lt;=S$3)*(Allocations!$F$2:$F$201&gt;=S$3)*Allocations!$D$2:$D$201))</f>
        <v/>
      </c>
      <c r="T15" s="13">
        <f>IF($A15="","",SUMPRODUCT((Allocations!$A$2:$A$201=$A15)*(Allocations!$E$2:$E$201&lt;=T$3)*(Allocations!$F$2:$F$201&gt;=T$3)*Allocations!$D$2:$D$201))</f>
        <v/>
      </c>
      <c r="U15" s="13">
        <f>IF($A15="","",SUMPRODUCT((Allocations!$A$2:$A$201=$A15)*(Allocations!$E$2:$E$201&lt;=U$3)*(Allocations!$F$2:$F$201&gt;=U$3)*Allocations!$D$2:$D$201))</f>
        <v/>
      </c>
      <c r="V15" s="13">
        <f>IF($A15="","",SUMPRODUCT((Allocations!$A$2:$A$201=$A15)*(Allocations!$E$2:$E$201&lt;=V$3)*(Allocations!$F$2:$F$201&gt;=V$3)*Allocations!$D$2:$D$201))</f>
        <v/>
      </c>
      <c r="W15" s="13">
        <f>IF($A15="","",SUMPRODUCT((Allocations!$A$2:$A$201=$A15)*(Allocations!$E$2:$E$201&lt;=W$3)*(Allocations!$F$2:$F$201&gt;=W$3)*Allocations!$D$2:$D$201))</f>
        <v/>
      </c>
      <c r="X15" s="13">
        <f>IF($A15="","",SUMPRODUCT((Allocations!$A$2:$A$201=$A15)*(Allocations!$E$2:$E$201&lt;=X$3)*(Allocations!$F$2:$F$201&gt;=X$3)*Allocations!$D$2:$D$201))</f>
        <v/>
      </c>
      <c r="Y15" s="13">
        <f>IF($A15="","",SUMPRODUCT((Allocations!$A$2:$A$201=$A15)*(Allocations!$E$2:$E$201&lt;=Y$3)*(Allocations!$F$2:$F$201&gt;=Y$3)*Allocations!$D$2:$D$201))</f>
        <v/>
      </c>
      <c r="Z15" s="13">
        <f>IF($A15="","",SUMPRODUCT((Allocations!$A$2:$A$201=$A15)*(Allocations!$E$2:$E$201&lt;=Z$3)*(Allocations!$F$2:$F$201&gt;=Z$3)*Allocations!$D$2:$D$201))</f>
        <v/>
      </c>
      <c r="AA15" s="13">
        <f>IF($A15="","",SUMPRODUCT((Allocations!$A$2:$A$201=$A15)*(Allocations!$E$2:$E$201&lt;=AA$3)*(Allocations!$F$2:$F$201&gt;=AA$3)*Allocations!$D$2:$D$201))</f>
        <v/>
      </c>
      <c r="AB15" s="13">
        <f>IF($A15="","",SUMPRODUCT((Allocations!$A$2:$A$201=$A15)*(Allocations!$E$2:$E$201&lt;=AB$3)*(Allocations!$F$2:$F$201&gt;=AB$3)*Allocations!$D$2:$D$201))</f>
        <v/>
      </c>
      <c r="AC15" s="13">
        <f>IF($A15="","",SUMPRODUCT((Allocations!$A$2:$A$201=$A15)*(Allocations!$E$2:$E$201&lt;=AC$3)*(Allocations!$F$2:$F$201&gt;=AC$3)*Allocations!$D$2:$D$201))</f>
        <v/>
      </c>
      <c r="AD15" s="13">
        <f>IF($A15="","",SUMPRODUCT((Allocations!$A$2:$A$201=$A15)*(Allocations!$E$2:$E$201&lt;=AD$3)*(Allocations!$F$2:$F$201&gt;=AD$3)*Allocations!$D$2:$D$201))</f>
        <v/>
      </c>
      <c r="AE15" s="13">
        <f>IF($A15="","",SUMPRODUCT((Allocations!$A$2:$A$201=$A15)*(Allocations!$E$2:$E$201&lt;=AE$3)*(Allocations!$F$2:$F$201&gt;=AE$3)*Allocations!$D$2:$D$201))</f>
        <v/>
      </c>
      <c r="AF15" s="13">
        <f>IF($A15="","",SUMPRODUCT((Allocations!$A$2:$A$201=$A15)*(Allocations!$E$2:$E$201&lt;=AF$3)*(Allocations!$F$2:$F$201&gt;=AF$3)*Allocations!$D$2:$D$201))</f>
        <v/>
      </c>
      <c r="AG15" s="13">
        <f>IF($A15="","",SUMPRODUCT((Allocations!$A$2:$A$201=$A15)*(Allocations!$E$2:$E$201&lt;=AG$3)*(Allocations!$F$2:$F$201&gt;=AG$3)*Allocations!$D$2:$D$201))</f>
        <v/>
      </c>
      <c r="AH15" s="13">
        <f>IF($A15="","",SUMPRODUCT((Allocations!$A$2:$A$201=$A15)*(Allocations!$E$2:$E$201&lt;=AH$3)*(Allocations!$F$2:$F$201&gt;=AH$3)*Allocations!$D$2:$D$201))</f>
        <v/>
      </c>
      <c r="AI15" s="13">
        <f>IF($A15="","",SUMPRODUCT((Allocations!$A$2:$A$201=$A15)*(Allocations!$E$2:$E$201&lt;=AI$3)*(Allocations!$F$2:$F$201&gt;=AI$3)*Allocations!$D$2:$D$201))</f>
        <v/>
      </c>
      <c r="AJ15" s="13">
        <f>IF($A15="","",SUMPRODUCT((Allocations!$A$2:$A$201=$A15)*(Allocations!$E$2:$E$201&lt;=AJ$3)*(Allocations!$F$2:$F$201&gt;=AJ$3)*Allocations!$D$2:$D$201))</f>
        <v/>
      </c>
      <c r="AK15" s="13">
        <f>IF($A15="","",SUMPRODUCT((Allocations!$A$2:$A$201=$A15)*(Allocations!$E$2:$E$201&lt;=AK$3)*(Allocations!$F$2:$F$201&gt;=AK$3)*Allocations!$D$2:$D$201))</f>
        <v/>
      </c>
      <c r="AL15" s="13">
        <f>IF($A15="","",SUMPRODUCT((Allocations!$A$2:$A$201=$A15)*(Allocations!$E$2:$E$201&lt;=AL$3)*(Allocations!$F$2:$F$201&gt;=AL$3)*Allocations!$D$2:$D$201))</f>
        <v/>
      </c>
    </row>
    <row r="16">
      <c r="A16">
        <f>IF(Staff!A14="","",Staff!A14)</f>
        <v/>
      </c>
      <c r="B16">
        <f>IF(Staff!A14="","",Staff!C14)</f>
        <v/>
      </c>
      <c r="C16" s="13">
        <f>IF($A16="","",SUMPRODUCT((Allocations!$A$2:$A$201=$A16)*(Allocations!$E$2:$E$201&lt;=C$3)*(Allocations!$F$2:$F$201&gt;=C$3)*Allocations!$D$2:$D$201))</f>
        <v/>
      </c>
      <c r="D16" s="13">
        <f>IF($A16="","",SUMPRODUCT((Allocations!$A$2:$A$201=$A16)*(Allocations!$E$2:$E$201&lt;=D$3)*(Allocations!$F$2:$F$201&gt;=D$3)*Allocations!$D$2:$D$201))</f>
        <v/>
      </c>
      <c r="E16" s="13">
        <f>IF($A16="","",SUMPRODUCT((Allocations!$A$2:$A$201=$A16)*(Allocations!$E$2:$E$201&lt;=E$3)*(Allocations!$F$2:$F$201&gt;=E$3)*Allocations!$D$2:$D$201))</f>
        <v/>
      </c>
      <c r="F16" s="13">
        <f>IF($A16="","",SUMPRODUCT((Allocations!$A$2:$A$201=$A16)*(Allocations!$E$2:$E$201&lt;=F$3)*(Allocations!$F$2:$F$201&gt;=F$3)*Allocations!$D$2:$D$201))</f>
        <v/>
      </c>
      <c r="G16" s="13">
        <f>IF($A16="","",SUMPRODUCT((Allocations!$A$2:$A$201=$A16)*(Allocations!$E$2:$E$201&lt;=G$3)*(Allocations!$F$2:$F$201&gt;=G$3)*Allocations!$D$2:$D$201))</f>
        <v/>
      </c>
      <c r="H16" s="13">
        <f>IF($A16="","",SUMPRODUCT((Allocations!$A$2:$A$201=$A16)*(Allocations!$E$2:$E$201&lt;=H$3)*(Allocations!$F$2:$F$201&gt;=H$3)*Allocations!$D$2:$D$201))</f>
        <v/>
      </c>
      <c r="I16" s="13">
        <f>IF($A16="","",SUMPRODUCT((Allocations!$A$2:$A$201=$A16)*(Allocations!$E$2:$E$201&lt;=I$3)*(Allocations!$F$2:$F$201&gt;=I$3)*Allocations!$D$2:$D$201))</f>
        <v/>
      </c>
      <c r="J16" s="13">
        <f>IF($A16="","",SUMPRODUCT((Allocations!$A$2:$A$201=$A16)*(Allocations!$E$2:$E$201&lt;=J$3)*(Allocations!$F$2:$F$201&gt;=J$3)*Allocations!$D$2:$D$201))</f>
        <v/>
      </c>
      <c r="K16" s="13">
        <f>IF($A16="","",SUMPRODUCT((Allocations!$A$2:$A$201=$A16)*(Allocations!$E$2:$E$201&lt;=K$3)*(Allocations!$F$2:$F$201&gt;=K$3)*Allocations!$D$2:$D$201))</f>
        <v/>
      </c>
      <c r="L16" s="13">
        <f>IF($A16="","",SUMPRODUCT((Allocations!$A$2:$A$201=$A16)*(Allocations!$E$2:$E$201&lt;=L$3)*(Allocations!$F$2:$F$201&gt;=L$3)*Allocations!$D$2:$D$201))</f>
        <v/>
      </c>
      <c r="M16" s="13">
        <f>IF($A16="","",SUMPRODUCT((Allocations!$A$2:$A$201=$A16)*(Allocations!$E$2:$E$201&lt;=M$3)*(Allocations!$F$2:$F$201&gt;=M$3)*Allocations!$D$2:$D$201))</f>
        <v/>
      </c>
      <c r="N16" s="13">
        <f>IF($A16="","",SUMPRODUCT((Allocations!$A$2:$A$201=$A16)*(Allocations!$E$2:$E$201&lt;=N$3)*(Allocations!$F$2:$F$201&gt;=N$3)*Allocations!$D$2:$D$201))</f>
        <v/>
      </c>
      <c r="O16" s="13">
        <f>IF($A16="","",SUMPRODUCT((Allocations!$A$2:$A$201=$A16)*(Allocations!$E$2:$E$201&lt;=O$3)*(Allocations!$F$2:$F$201&gt;=O$3)*Allocations!$D$2:$D$201))</f>
        <v/>
      </c>
      <c r="P16" s="13">
        <f>IF($A16="","",SUMPRODUCT((Allocations!$A$2:$A$201=$A16)*(Allocations!$E$2:$E$201&lt;=P$3)*(Allocations!$F$2:$F$201&gt;=P$3)*Allocations!$D$2:$D$201))</f>
        <v/>
      </c>
      <c r="Q16" s="13">
        <f>IF($A16="","",SUMPRODUCT((Allocations!$A$2:$A$201=$A16)*(Allocations!$E$2:$E$201&lt;=Q$3)*(Allocations!$F$2:$F$201&gt;=Q$3)*Allocations!$D$2:$D$201))</f>
        <v/>
      </c>
      <c r="R16" s="13">
        <f>IF($A16="","",SUMPRODUCT((Allocations!$A$2:$A$201=$A16)*(Allocations!$E$2:$E$201&lt;=R$3)*(Allocations!$F$2:$F$201&gt;=R$3)*Allocations!$D$2:$D$201))</f>
        <v/>
      </c>
      <c r="S16" s="13">
        <f>IF($A16="","",SUMPRODUCT((Allocations!$A$2:$A$201=$A16)*(Allocations!$E$2:$E$201&lt;=S$3)*(Allocations!$F$2:$F$201&gt;=S$3)*Allocations!$D$2:$D$201))</f>
        <v/>
      </c>
      <c r="T16" s="13">
        <f>IF($A16="","",SUMPRODUCT((Allocations!$A$2:$A$201=$A16)*(Allocations!$E$2:$E$201&lt;=T$3)*(Allocations!$F$2:$F$201&gt;=T$3)*Allocations!$D$2:$D$201))</f>
        <v/>
      </c>
      <c r="U16" s="13">
        <f>IF($A16="","",SUMPRODUCT((Allocations!$A$2:$A$201=$A16)*(Allocations!$E$2:$E$201&lt;=U$3)*(Allocations!$F$2:$F$201&gt;=U$3)*Allocations!$D$2:$D$201))</f>
        <v/>
      </c>
      <c r="V16" s="13">
        <f>IF($A16="","",SUMPRODUCT((Allocations!$A$2:$A$201=$A16)*(Allocations!$E$2:$E$201&lt;=V$3)*(Allocations!$F$2:$F$201&gt;=V$3)*Allocations!$D$2:$D$201))</f>
        <v/>
      </c>
      <c r="W16" s="13">
        <f>IF($A16="","",SUMPRODUCT((Allocations!$A$2:$A$201=$A16)*(Allocations!$E$2:$E$201&lt;=W$3)*(Allocations!$F$2:$F$201&gt;=W$3)*Allocations!$D$2:$D$201))</f>
        <v/>
      </c>
      <c r="X16" s="13">
        <f>IF($A16="","",SUMPRODUCT((Allocations!$A$2:$A$201=$A16)*(Allocations!$E$2:$E$201&lt;=X$3)*(Allocations!$F$2:$F$201&gt;=X$3)*Allocations!$D$2:$D$201))</f>
        <v/>
      </c>
      <c r="Y16" s="13">
        <f>IF($A16="","",SUMPRODUCT((Allocations!$A$2:$A$201=$A16)*(Allocations!$E$2:$E$201&lt;=Y$3)*(Allocations!$F$2:$F$201&gt;=Y$3)*Allocations!$D$2:$D$201))</f>
        <v/>
      </c>
      <c r="Z16" s="13">
        <f>IF($A16="","",SUMPRODUCT((Allocations!$A$2:$A$201=$A16)*(Allocations!$E$2:$E$201&lt;=Z$3)*(Allocations!$F$2:$F$201&gt;=Z$3)*Allocations!$D$2:$D$201))</f>
        <v/>
      </c>
      <c r="AA16" s="13">
        <f>IF($A16="","",SUMPRODUCT((Allocations!$A$2:$A$201=$A16)*(Allocations!$E$2:$E$201&lt;=AA$3)*(Allocations!$F$2:$F$201&gt;=AA$3)*Allocations!$D$2:$D$201))</f>
        <v/>
      </c>
      <c r="AB16" s="13">
        <f>IF($A16="","",SUMPRODUCT((Allocations!$A$2:$A$201=$A16)*(Allocations!$E$2:$E$201&lt;=AB$3)*(Allocations!$F$2:$F$201&gt;=AB$3)*Allocations!$D$2:$D$201))</f>
        <v/>
      </c>
      <c r="AC16" s="13">
        <f>IF($A16="","",SUMPRODUCT((Allocations!$A$2:$A$201=$A16)*(Allocations!$E$2:$E$201&lt;=AC$3)*(Allocations!$F$2:$F$201&gt;=AC$3)*Allocations!$D$2:$D$201))</f>
        <v/>
      </c>
      <c r="AD16" s="13">
        <f>IF($A16="","",SUMPRODUCT((Allocations!$A$2:$A$201=$A16)*(Allocations!$E$2:$E$201&lt;=AD$3)*(Allocations!$F$2:$F$201&gt;=AD$3)*Allocations!$D$2:$D$201))</f>
        <v/>
      </c>
      <c r="AE16" s="13">
        <f>IF($A16="","",SUMPRODUCT((Allocations!$A$2:$A$201=$A16)*(Allocations!$E$2:$E$201&lt;=AE$3)*(Allocations!$F$2:$F$201&gt;=AE$3)*Allocations!$D$2:$D$201))</f>
        <v/>
      </c>
      <c r="AF16" s="13">
        <f>IF($A16="","",SUMPRODUCT((Allocations!$A$2:$A$201=$A16)*(Allocations!$E$2:$E$201&lt;=AF$3)*(Allocations!$F$2:$F$201&gt;=AF$3)*Allocations!$D$2:$D$201))</f>
        <v/>
      </c>
      <c r="AG16" s="13">
        <f>IF($A16="","",SUMPRODUCT((Allocations!$A$2:$A$201=$A16)*(Allocations!$E$2:$E$201&lt;=AG$3)*(Allocations!$F$2:$F$201&gt;=AG$3)*Allocations!$D$2:$D$201))</f>
        <v/>
      </c>
      <c r="AH16" s="13">
        <f>IF($A16="","",SUMPRODUCT((Allocations!$A$2:$A$201=$A16)*(Allocations!$E$2:$E$201&lt;=AH$3)*(Allocations!$F$2:$F$201&gt;=AH$3)*Allocations!$D$2:$D$201))</f>
        <v/>
      </c>
      <c r="AI16" s="13">
        <f>IF($A16="","",SUMPRODUCT((Allocations!$A$2:$A$201=$A16)*(Allocations!$E$2:$E$201&lt;=AI$3)*(Allocations!$F$2:$F$201&gt;=AI$3)*Allocations!$D$2:$D$201))</f>
        <v/>
      </c>
      <c r="AJ16" s="13">
        <f>IF($A16="","",SUMPRODUCT((Allocations!$A$2:$A$201=$A16)*(Allocations!$E$2:$E$201&lt;=AJ$3)*(Allocations!$F$2:$F$201&gt;=AJ$3)*Allocations!$D$2:$D$201))</f>
        <v/>
      </c>
      <c r="AK16" s="13">
        <f>IF($A16="","",SUMPRODUCT((Allocations!$A$2:$A$201=$A16)*(Allocations!$E$2:$E$201&lt;=AK$3)*(Allocations!$F$2:$F$201&gt;=AK$3)*Allocations!$D$2:$D$201))</f>
        <v/>
      </c>
      <c r="AL16" s="13">
        <f>IF($A16="","",SUMPRODUCT((Allocations!$A$2:$A$201=$A16)*(Allocations!$E$2:$E$201&lt;=AL$3)*(Allocations!$F$2:$F$201&gt;=AL$3)*Allocations!$D$2:$D$201))</f>
        <v/>
      </c>
    </row>
    <row r="17">
      <c r="A17">
        <f>IF(Staff!A15="","",Staff!A15)</f>
        <v/>
      </c>
      <c r="B17">
        <f>IF(Staff!A15="","",Staff!C15)</f>
        <v/>
      </c>
      <c r="C17" s="13">
        <f>IF($A17="","",SUMPRODUCT((Allocations!$A$2:$A$201=$A17)*(Allocations!$E$2:$E$201&lt;=C$3)*(Allocations!$F$2:$F$201&gt;=C$3)*Allocations!$D$2:$D$201))</f>
        <v/>
      </c>
      <c r="D17" s="13">
        <f>IF($A17="","",SUMPRODUCT((Allocations!$A$2:$A$201=$A17)*(Allocations!$E$2:$E$201&lt;=D$3)*(Allocations!$F$2:$F$201&gt;=D$3)*Allocations!$D$2:$D$201))</f>
        <v/>
      </c>
      <c r="E17" s="13">
        <f>IF($A17="","",SUMPRODUCT((Allocations!$A$2:$A$201=$A17)*(Allocations!$E$2:$E$201&lt;=E$3)*(Allocations!$F$2:$F$201&gt;=E$3)*Allocations!$D$2:$D$201))</f>
        <v/>
      </c>
      <c r="F17" s="13">
        <f>IF($A17="","",SUMPRODUCT((Allocations!$A$2:$A$201=$A17)*(Allocations!$E$2:$E$201&lt;=F$3)*(Allocations!$F$2:$F$201&gt;=F$3)*Allocations!$D$2:$D$201))</f>
        <v/>
      </c>
      <c r="G17" s="13">
        <f>IF($A17="","",SUMPRODUCT((Allocations!$A$2:$A$201=$A17)*(Allocations!$E$2:$E$201&lt;=G$3)*(Allocations!$F$2:$F$201&gt;=G$3)*Allocations!$D$2:$D$201))</f>
        <v/>
      </c>
      <c r="H17" s="13">
        <f>IF($A17="","",SUMPRODUCT((Allocations!$A$2:$A$201=$A17)*(Allocations!$E$2:$E$201&lt;=H$3)*(Allocations!$F$2:$F$201&gt;=H$3)*Allocations!$D$2:$D$201))</f>
        <v/>
      </c>
      <c r="I17" s="13">
        <f>IF($A17="","",SUMPRODUCT((Allocations!$A$2:$A$201=$A17)*(Allocations!$E$2:$E$201&lt;=I$3)*(Allocations!$F$2:$F$201&gt;=I$3)*Allocations!$D$2:$D$201))</f>
        <v/>
      </c>
      <c r="J17" s="13">
        <f>IF($A17="","",SUMPRODUCT((Allocations!$A$2:$A$201=$A17)*(Allocations!$E$2:$E$201&lt;=J$3)*(Allocations!$F$2:$F$201&gt;=J$3)*Allocations!$D$2:$D$201))</f>
        <v/>
      </c>
      <c r="K17" s="13">
        <f>IF($A17="","",SUMPRODUCT((Allocations!$A$2:$A$201=$A17)*(Allocations!$E$2:$E$201&lt;=K$3)*(Allocations!$F$2:$F$201&gt;=K$3)*Allocations!$D$2:$D$201))</f>
        <v/>
      </c>
      <c r="L17" s="13">
        <f>IF($A17="","",SUMPRODUCT((Allocations!$A$2:$A$201=$A17)*(Allocations!$E$2:$E$201&lt;=L$3)*(Allocations!$F$2:$F$201&gt;=L$3)*Allocations!$D$2:$D$201))</f>
        <v/>
      </c>
      <c r="M17" s="13">
        <f>IF($A17="","",SUMPRODUCT((Allocations!$A$2:$A$201=$A17)*(Allocations!$E$2:$E$201&lt;=M$3)*(Allocations!$F$2:$F$201&gt;=M$3)*Allocations!$D$2:$D$201))</f>
        <v/>
      </c>
      <c r="N17" s="13">
        <f>IF($A17="","",SUMPRODUCT((Allocations!$A$2:$A$201=$A17)*(Allocations!$E$2:$E$201&lt;=N$3)*(Allocations!$F$2:$F$201&gt;=N$3)*Allocations!$D$2:$D$201))</f>
        <v/>
      </c>
      <c r="O17" s="13">
        <f>IF($A17="","",SUMPRODUCT((Allocations!$A$2:$A$201=$A17)*(Allocations!$E$2:$E$201&lt;=O$3)*(Allocations!$F$2:$F$201&gt;=O$3)*Allocations!$D$2:$D$201))</f>
        <v/>
      </c>
      <c r="P17" s="13">
        <f>IF($A17="","",SUMPRODUCT((Allocations!$A$2:$A$201=$A17)*(Allocations!$E$2:$E$201&lt;=P$3)*(Allocations!$F$2:$F$201&gt;=P$3)*Allocations!$D$2:$D$201))</f>
        <v/>
      </c>
      <c r="Q17" s="13">
        <f>IF($A17="","",SUMPRODUCT((Allocations!$A$2:$A$201=$A17)*(Allocations!$E$2:$E$201&lt;=Q$3)*(Allocations!$F$2:$F$201&gt;=Q$3)*Allocations!$D$2:$D$201))</f>
        <v/>
      </c>
      <c r="R17" s="13">
        <f>IF($A17="","",SUMPRODUCT((Allocations!$A$2:$A$201=$A17)*(Allocations!$E$2:$E$201&lt;=R$3)*(Allocations!$F$2:$F$201&gt;=R$3)*Allocations!$D$2:$D$201))</f>
        <v/>
      </c>
      <c r="S17" s="13">
        <f>IF($A17="","",SUMPRODUCT((Allocations!$A$2:$A$201=$A17)*(Allocations!$E$2:$E$201&lt;=S$3)*(Allocations!$F$2:$F$201&gt;=S$3)*Allocations!$D$2:$D$201))</f>
        <v/>
      </c>
      <c r="T17" s="13">
        <f>IF($A17="","",SUMPRODUCT((Allocations!$A$2:$A$201=$A17)*(Allocations!$E$2:$E$201&lt;=T$3)*(Allocations!$F$2:$F$201&gt;=T$3)*Allocations!$D$2:$D$201))</f>
        <v/>
      </c>
      <c r="U17" s="13">
        <f>IF($A17="","",SUMPRODUCT((Allocations!$A$2:$A$201=$A17)*(Allocations!$E$2:$E$201&lt;=U$3)*(Allocations!$F$2:$F$201&gt;=U$3)*Allocations!$D$2:$D$201))</f>
        <v/>
      </c>
      <c r="V17" s="13">
        <f>IF($A17="","",SUMPRODUCT((Allocations!$A$2:$A$201=$A17)*(Allocations!$E$2:$E$201&lt;=V$3)*(Allocations!$F$2:$F$201&gt;=V$3)*Allocations!$D$2:$D$201))</f>
        <v/>
      </c>
      <c r="W17" s="13">
        <f>IF($A17="","",SUMPRODUCT((Allocations!$A$2:$A$201=$A17)*(Allocations!$E$2:$E$201&lt;=W$3)*(Allocations!$F$2:$F$201&gt;=W$3)*Allocations!$D$2:$D$201))</f>
        <v/>
      </c>
      <c r="X17" s="13">
        <f>IF($A17="","",SUMPRODUCT((Allocations!$A$2:$A$201=$A17)*(Allocations!$E$2:$E$201&lt;=X$3)*(Allocations!$F$2:$F$201&gt;=X$3)*Allocations!$D$2:$D$201))</f>
        <v/>
      </c>
      <c r="Y17" s="13">
        <f>IF($A17="","",SUMPRODUCT((Allocations!$A$2:$A$201=$A17)*(Allocations!$E$2:$E$201&lt;=Y$3)*(Allocations!$F$2:$F$201&gt;=Y$3)*Allocations!$D$2:$D$201))</f>
        <v/>
      </c>
      <c r="Z17" s="13">
        <f>IF($A17="","",SUMPRODUCT((Allocations!$A$2:$A$201=$A17)*(Allocations!$E$2:$E$201&lt;=Z$3)*(Allocations!$F$2:$F$201&gt;=Z$3)*Allocations!$D$2:$D$201))</f>
        <v/>
      </c>
      <c r="AA17" s="13">
        <f>IF($A17="","",SUMPRODUCT((Allocations!$A$2:$A$201=$A17)*(Allocations!$E$2:$E$201&lt;=AA$3)*(Allocations!$F$2:$F$201&gt;=AA$3)*Allocations!$D$2:$D$201))</f>
        <v/>
      </c>
      <c r="AB17" s="13">
        <f>IF($A17="","",SUMPRODUCT((Allocations!$A$2:$A$201=$A17)*(Allocations!$E$2:$E$201&lt;=AB$3)*(Allocations!$F$2:$F$201&gt;=AB$3)*Allocations!$D$2:$D$201))</f>
        <v/>
      </c>
      <c r="AC17" s="13">
        <f>IF($A17="","",SUMPRODUCT((Allocations!$A$2:$A$201=$A17)*(Allocations!$E$2:$E$201&lt;=AC$3)*(Allocations!$F$2:$F$201&gt;=AC$3)*Allocations!$D$2:$D$201))</f>
        <v/>
      </c>
      <c r="AD17" s="13">
        <f>IF($A17="","",SUMPRODUCT((Allocations!$A$2:$A$201=$A17)*(Allocations!$E$2:$E$201&lt;=AD$3)*(Allocations!$F$2:$F$201&gt;=AD$3)*Allocations!$D$2:$D$201))</f>
        <v/>
      </c>
      <c r="AE17" s="13">
        <f>IF($A17="","",SUMPRODUCT((Allocations!$A$2:$A$201=$A17)*(Allocations!$E$2:$E$201&lt;=AE$3)*(Allocations!$F$2:$F$201&gt;=AE$3)*Allocations!$D$2:$D$201))</f>
        <v/>
      </c>
      <c r="AF17" s="13">
        <f>IF($A17="","",SUMPRODUCT((Allocations!$A$2:$A$201=$A17)*(Allocations!$E$2:$E$201&lt;=AF$3)*(Allocations!$F$2:$F$201&gt;=AF$3)*Allocations!$D$2:$D$201))</f>
        <v/>
      </c>
      <c r="AG17" s="13">
        <f>IF($A17="","",SUMPRODUCT((Allocations!$A$2:$A$201=$A17)*(Allocations!$E$2:$E$201&lt;=AG$3)*(Allocations!$F$2:$F$201&gt;=AG$3)*Allocations!$D$2:$D$201))</f>
        <v/>
      </c>
      <c r="AH17" s="13">
        <f>IF($A17="","",SUMPRODUCT((Allocations!$A$2:$A$201=$A17)*(Allocations!$E$2:$E$201&lt;=AH$3)*(Allocations!$F$2:$F$201&gt;=AH$3)*Allocations!$D$2:$D$201))</f>
        <v/>
      </c>
      <c r="AI17" s="13">
        <f>IF($A17="","",SUMPRODUCT((Allocations!$A$2:$A$201=$A17)*(Allocations!$E$2:$E$201&lt;=AI$3)*(Allocations!$F$2:$F$201&gt;=AI$3)*Allocations!$D$2:$D$201))</f>
        <v/>
      </c>
      <c r="AJ17" s="13">
        <f>IF($A17="","",SUMPRODUCT((Allocations!$A$2:$A$201=$A17)*(Allocations!$E$2:$E$201&lt;=AJ$3)*(Allocations!$F$2:$F$201&gt;=AJ$3)*Allocations!$D$2:$D$201))</f>
        <v/>
      </c>
      <c r="AK17" s="13">
        <f>IF($A17="","",SUMPRODUCT((Allocations!$A$2:$A$201=$A17)*(Allocations!$E$2:$E$201&lt;=AK$3)*(Allocations!$F$2:$F$201&gt;=AK$3)*Allocations!$D$2:$D$201))</f>
        <v/>
      </c>
      <c r="AL17" s="13">
        <f>IF($A17="","",SUMPRODUCT((Allocations!$A$2:$A$201=$A17)*(Allocations!$E$2:$E$201&lt;=AL$3)*(Allocations!$F$2:$F$201&gt;=AL$3)*Allocations!$D$2:$D$201))</f>
        <v/>
      </c>
    </row>
    <row r="18">
      <c r="A18">
        <f>IF(Staff!A16="","",Staff!A16)</f>
        <v/>
      </c>
      <c r="B18">
        <f>IF(Staff!A16="","",Staff!C16)</f>
        <v/>
      </c>
      <c r="C18" s="13">
        <f>IF($A18="","",SUMPRODUCT((Allocations!$A$2:$A$201=$A18)*(Allocations!$E$2:$E$201&lt;=C$3)*(Allocations!$F$2:$F$201&gt;=C$3)*Allocations!$D$2:$D$201))</f>
        <v/>
      </c>
      <c r="D18" s="13">
        <f>IF($A18="","",SUMPRODUCT((Allocations!$A$2:$A$201=$A18)*(Allocations!$E$2:$E$201&lt;=D$3)*(Allocations!$F$2:$F$201&gt;=D$3)*Allocations!$D$2:$D$201))</f>
        <v/>
      </c>
      <c r="E18" s="13">
        <f>IF($A18="","",SUMPRODUCT((Allocations!$A$2:$A$201=$A18)*(Allocations!$E$2:$E$201&lt;=E$3)*(Allocations!$F$2:$F$201&gt;=E$3)*Allocations!$D$2:$D$201))</f>
        <v/>
      </c>
      <c r="F18" s="13">
        <f>IF($A18="","",SUMPRODUCT((Allocations!$A$2:$A$201=$A18)*(Allocations!$E$2:$E$201&lt;=F$3)*(Allocations!$F$2:$F$201&gt;=F$3)*Allocations!$D$2:$D$201))</f>
        <v/>
      </c>
      <c r="G18" s="13">
        <f>IF($A18="","",SUMPRODUCT((Allocations!$A$2:$A$201=$A18)*(Allocations!$E$2:$E$201&lt;=G$3)*(Allocations!$F$2:$F$201&gt;=G$3)*Allocations!$D$2:$D$201))</f>
        <v/>
      </c>
      <c r="H18" s="13">
        <f>IF($A18="","",SUMPRODUCT((Allocations!$A$2:$A$201=$A18)*(Allocations!$E$2:$E$201&lt;=H$3)*(Allocations!$F$2:$F$201&gt;=H$3)*Allocations!$D$2:$D$201))</f>
        <v/>
      </c>
      <c r="I18" s="13">
        <f>IF($A18="","",SUMPRODUCT((Allocations!$A$2:$A$201=$A18)*(Allocations!$E$2:$E$201&lt;=I$3)*(Allocations!$F$2:$F$201&gt;=I$3)*Allocations!$D$2:$D$201))</f>
        <v/>
      </c>
      <c r="J18" s="13">
        <f>IF($A18="","",SUMPRODUCT((Allocations!$A$2:$A$201=$A18)*(Allocations!$E$2:$E$201&lt;=J$3)*(Allocations!$F$2:$F$201&gt;=J$3)*Allocations!$D$2:$D$201))</f>
        <v/>
      </c>
      <c r="K18" s="13">
        <f>IF($A18="","",SUMPRODUCT((Allocations!$A$2:$A$201=$A18)*(Allocations!$E$2:$E$201&lt;=K$3)*(Allocations!$F$2:$F$201&gt;=K$3)*Allocations!$D$2:$D$201))</f>
        <v/>
      </c>
      <c r="L18" s="13">
        <f>IF($A18="","",SUMPRODUCT((Allocations!$A$2:$A$201=$A18)*(Allocations!$E$2:$E$201&lt;=L$3)*(Allocations!$F$2:$F$201&gt;=L$3)*Allocations!$D$2:$D$201))</f>
        <v/>
      </c>
      <c r="M18" s="13">
        <f>IF($A18="","",SUMPRODUCT((Allocations!$A$2:$A$201=$A18)*(Allocations!$E$2:$E$201&lt;=M$3)*(Allocations!$F$2:$F$201&gt;=M$3)*Allocations!$D$2:$D$201))</f>
        <v/>
      </c>
      <c r="N18" s="13">
        <f>IF($A18="","",SUMPRODUCT((Allocations!$A$2:$A$201=$A18)*(Allocations!$E$2:$E$201&lt;=N$3)*(Allocations!$F$2:$F$201&gt;=N$3)*Allocations!$D$2:$D$201))</f>
        <v/>
      </c>
      <c r="O18" s="13">
        <f>IF($A18="","",SUMPRODUCT((Allocations!$A$2:$A$201=$A18)*(Allocations!$E$2:$E$201&lt;=O$3)*(Allocations!$F$2:$F$201&gt;=O$3)*Allocations!$D$2:$D$201))</f>
        <v/>
      </c>
      <c r="P18" s="13">
        <f>IF($A18="","",SUMPRODUCT((Allocations!$A$2:$A$201=$A18)*(Allocations!$E$2:$E$201&lt;=P$3)*(Allocations!$F$2:$F$201&gt;=P$3)*Allocations!$D$2:$D$201))</f>
        <v/>
      </c>
      <c r="Q18" s="13">
        <f>IF($A18="","",SUMPRODUCT((Allocations!$A$2:$A$201=$A18)*(Allocations!$E$2:$E$201&lt;=Q$3)*(Allocations!$F$2:$F$201&gt;=Q$3)*Allocations!$D$2:$D$201))</f>
        <v/>
      </c>
      <c r="R18" s="13">
        <f>IF($A18="","",SUMPRODUCT((Allocations!$A$2:$A$201=$A18)*(Allocations!$E$2:$E$201&lt;=R$3)*(Allocations!$F$2:$F$201&gt;=R$3)*Allocations!$D$2:$D$201))</f>
        <v/>
      </c>
      <c r="S18" s="13">
        <f>IF($A18="","",SUMPRODUCT((Allocations!$A$2:$A$201=$A18)*(Allocations!$E$2:$E$201&lt;=S$3)*(Allocations!$F$2:$F$201&gt;=S$3)*Allocations!$D$2:$D$201))</f>
        <v/>
      </c>
      <c r="T18" s="13">
        <f>IF($A18="","",SUMPRODUCT((Allocations!$A$2:$A$201=$A18)*(Allocations!$E$2:$E$201&lt;=T$3)*(Allocations!$F$2:$F$201&gt;=T$3)*Allocations!$D$2:$D$201))</f>
        <v/>
      </c>
      <c r="U18" s="13">
        <f>IF($A18="","",SUMPRODUCT((Allocations!$A$2:$A$201=$A18)*(Allocations!$E$2:$E$201&lt;=U$3)*(Allocations!$F$2:$F$201&gt;=U$3)*Allocations!$D$2:$D$201))</f>
        <v/>
      </c>
      <c r="V18" s="13">
        <f>IF($A18="","",SUMPRODUCT((Allocations!$A$2:$A$201=$A18)*(Allocations!$E$2:$E$201&lt;=V$3)*(Allocations!$F$2:$F$201&gt;=V$3)*Allocations!$D$2:$D$201))</f>
        <v/>
      </c>
      <c r="W18" s="13">
        <f>IF($A18="","",SUMPRODUCT((Allocations!$A$2:$A$201=$A18)*(Allocations!$E$2:$E$201&lt;=W$3)*(Allocations!$F$2:$F$201&gt;=W$3)*Allocations!$D$2:$D$201))</f>
        <v/>
      </c>
      <c r="X18" s="13">
        <f>IF($A18="","",SUMPRODUCT((Allocations!$A$2:$A$201=$A18)*(Allocations!$E$2:$E$201&lt;=X$3)*(Allocations!$F$2:$F$201&gt;=X$3)*Allocations!$D$2:$D$201))</f>
        <v/>
      </c>
      <c r="Y18" s="13">
        <f>IF($A18="","",SUMPRODUCT((Allocations!$A$2:$A$201=$A18)*(Allocations!$E$2:$E$201&lt;=Y$3)*(Allocations!$F$2:$F$201&gt;=Y$3)*Allocations!$D$2:$D$201))</f>
        <v/>
      </c>
      <c r="Z18" s="13">
        <f>IF($A18="","",SUMPRODUCT((Allocations!$A$2:$A$201=$A18)*(Allocations!$E$2:$E$201&lt;=Z$3)*(Allocations!$F$2:$F$201&gt;=Z$3)*Allocations!$D$2:$D$201))</f>
        <v/>
      </c>
      <c r="AA18" s="13">
        <f>IF($A18="","",SUMPRODUCT((Allocations!$A$2:$A$201=$A18)*(Allocations!$E$2:$E$201&lt;=AA$3)*(Allocations!$F$2:$F$201&gt;=AA$3)*Allocations!$D$2:$D$201))</f>
        <v/>
      </c>
      <c r="AB18" s="13">
        <f>IF($A18="","",SUMPRODUCT((Allocations!$A$2:$A$201=$A18)*(Allocations!$E$2:$E$201&lt;=AB$3)*(Allocations!$F$2:$F$201&gt;=AB$3)*Allocations!$D$2:$D$201))</f>
        <v/>
      </c>
      <c r="AC18" s="13">
        <f>IF($A18="","",SUMPRODUCT((Allocations!$A$2:$A$201=$A18)*(Allocations!$E$2:$E$201&lt;=AC$3)*(Allocations!$F$2:$F$201&gt;=AC$3)*Allocations!$D$2:$D$201))</f>
        <v/>
      </c>
      <c r="AD18" s="13">
        <f>IF($A18="","",SUMPRODUCT((Allocations!$A$2:$A$201=$A18)*(Allocations!$E$2:$E$201&lt;=AD$3)*(Allocations!$F$2:$F$201&gt;=AD$3)*Allocations!$D$2:$D$201))</f>
        <v/>
      </c>
      <c r="AE18" s="13">
        <f>IF($A18="","",SUMPRODUCT((Allocations!$A$2:$A$201=$A18)*(Allocations!$E$2:$E$201&lt;=AE$3)*(Allocations!$F$2:$F$201&gt;=AE$3)*Allocations!$D$2:$D$201))</f>
        <v/>
      </c>
      <c r="AF18" s="13">
        <f>IF($A18="","",SUMPRODUCT((Allocations!$A$2:$A$201=$A18)*(Allocations!$E$2:$E$201&lt;=AF$3)*(Allocations!$F$2:$F$201&gt;=AF$3)*Allocations!$D$2:$D$201))</f>
        <v/>
      </c>
      <c r="AG18" s="13">
        <f>IF($A18="","",SUMPRODUCT((Allocations!$A$2:$A$201=$A18)*(Allocations!$E$2:$E$201&lt;=AG$3)*(Allocations!$F$2:$F$201&gt;=AG$3)*Allocations!$D$2:$D$201))</f>
        <v/>
      </c>
      <c r="AH18" s="13">
        <f>IF($A18="","",SUMPRODUCT((Allocations!$A$2:$A$201=$A18)*(Allocations!$E$2:$E$201&lt;=AH$3)*(Allocations!$F$2:$F$201&gt;=AH$3)*Allocations!$D$2:$D$201))</f>
        <v/>
      </c>
      <c r="AI18" s="13">
        <f>IF($A18="","",SUMPRODUCT((Allocations!$A$2:$A$201=$A18)*(Allocations!$E$2:$E$201&lt;=AI$3)*(Allocations!$F$2:$F$201&gt;=AI$3)*Allocations!$D$2:$D$201))</f>
        <v/>
      </c>
      <c r="AJ18" s="13">
        <f>IF($A18="","",SUMPRODUCT((Allocations!$A$2:$A$201=$A18)*(Allocations!$E$2:$E$201&lt;=AJ$3)*(Allocations!$F$2:$F$201&gt;=AJ$3)*Allocations!$D$2:$D$201))</f>
        <v/>
      </c>
      <c r="AK18" s="13">
        <f>IF($A18="","",SUMPRODUCT((Allocations!$A$2:$A$201=$A18)*(Allocations!$E$2:$E$201&lt;=AK$3)*(Allocations!$F$2:$F$201&gt;=AK$3)*Allocations!$D$2:$D$201))</f>
        <v/>
      </c>
      <c r="AL18" s="13">
        <f>IF($A18="","",SUMPRODUCT((Allocations!$A$2:$A$201=$A18)*(Allocations!$E$2:$E$201&lt;=AL$3)*(Allocations!$F$2:$F$201&gt;=AL$3)*Allocations!$D$2:$D$201))</f>
        <v/>
      </c>
    </row>
    <row r="19">
      <c r="A19">
        <f>IF(Staff!A17="","",Staff!A17)</f>
        <v/>
      </c>
      <c r="B19">
        <f>IF(Staff!A17="","",Staff!C17)</f>
        <v/>
      </c>
      <c r="C19" s="13">
        <f>IF($A19="","",SUMPRODUCT((Allocations!$A$2:$A$201=$A19)*(Allocations!$E$2:$E$201&lt;=C$3)*(Allocations!$F$2:$F$201&gt;=C$3)*Allocations!$D$2:$D$201))</f>
        <v/>
      </c>
      <c r="D19" s="13">
        <f>IF($A19="","",SUMPRODUCT((Allocations!$A$2:$A$201=$A19)*(Allocations!$E$2:$E$201&lt;=D$3)*(Allocations!$F$2:$F$201&gt;=D$3)*Allocations!$D$2:$D$201))</f>
        <v/>
      </c>
      <c r="E19" s="13">
        <f>IF($A19="","",SUMPRODUCT((Allocations!$A$2:$A$201=$A19)*(Allocations!$E$2:$E$201&lt;=E$3)*(Allocations!$F$2:$F$201&gt;=E$3)*Allocations!$D$2:$D$201))</f>
        <v/>
      </c>
      <c r="F19" s="13">
        <f>IF($A19="","",SUMPRODUCT((Allocations!$A$2:$A$201=$A19)*(Allocations!$E$2:$E$201&lt;=F$3)*(Allocations!$F$2:$F$201&gt;=F$3)*Allocations!$D$2:$D$201))</f>
        <v/>
      </c>
      <c r="G19" s="13">
        <f>IF($A19="","",SUMPRODUCT((Allocations!$A$2:$A$201=$A19)*(Allocations!$E$2:$E$201&lt;=G$3)*(Allocations!$F$2:$F$201&gt;=G$3)*Allocations!$D$2:$D$201))</f>
        <v/>
      </c>
      <c r="H19" s="13">
        <f>IF($A19="","",SUMPRODUCT((Allocations!$A$2:$A$201=$A19)*(Allocations!$E$2:$E$201&lt;=H$3)*(Allocations!$F$2:$F$201&gt;=H$3)*Allocations!$D$2:$D$201))</f>
        <v/>
      </c>
      <c r="I19" s="13">
        <f>IF($A19="","",SUMPRODUCT((Allocations!$A$2:$A$201=$A19)*(Allocations!$E$2:$E$201&lt;=I$3)*(Allocations!$F$2:$F$201&gt;=I$3)*Allocations!$D$2:$D$201))</f>
        <v/>
      </c>
      <c r="J19" s="13">
        <f>IF($A19="","",SUMPRODUCT((Allocations!$A$2:$A$201=$A19)*(Allocations!$E$2:$E$201&lt;=J$3)*(Allocations!$F$2:$F$201&gt;=J$3)*Allocations!$D$2:$D$201))</f>
        <v/>
      </c>
      <c r="K19" s="13">
        <f>IF($A19="","",SUMPRODUCT((Allocations!$A$2:$A$201=$A19)*(Allocations!$E$2:$E$201&lt;=K$3)*(Allocations!$F$2:$F$201&gt;=K$3)*Allocations!$D$2:$D$201))</f>
        <v/>
      </c>
      <c r="L19" s="13">
        <f>IF($A19="","",SUMPRODUCT((Allocations!$A$2:$A$201=$A19)*(Allocations!$E$2:$E$201&lt;=L$3)*(Allocations!$F$2:$F$201&gt;=L$3)*Allocations!$D$2:$D$201))</f>
        <v/>
      </c>
      <c r="M19" s="13">
        <f>IF($A19="","",SUMPRODUCT((Allocations!$A$2:$A$201=$A19)*(Allocations!$E$2:$E$201&lt;=M$3)*(Allocations!$F$2:$F$201&gt;=M$3)*Allocations!$D$2:$D$201))</f>
        <v/>
      </c>
      <c r="N19" s="13">
        <f>IF($A19="","",SUMPRODUCT((Allocations!$A$2:$A$201=$A19)*(Allocations!$E$2:$E$201&lt;=N$3)*(Allocations!$F$2:$F$201&gt;=N$3)*Allocations!$D$2:$D$201))</f>
        <v/>
      </c>
      <c r="O19" s="13">
        <f>IF($A19="","",SUMPRODUCT((Allocations!$A$2:$A$201=$A19)*(Allocations!$E$2:$E$201&lt;=O$3)*(Allocations!$F$2:$F$201&gt;=O$3)*Allocations!$D$2:$D$201))</f>
        <v/>
      </c>
      <c r="P19" s="13">
        <f>IF($A19="","",SUMPRODUCT((Allocations!$A$2:$A$201=$A19)*(Allocations!$E$2:$E$201&lt;=P$3)*(Allocations!$F$2:$F$201&gt;=P$3)*Allocations!$D$2:$D$201))</f>
        <v/>
      </c>
      <c r="Q19" s="13">
        <f>IF($A19="","",SUMPRODUCT((Allocations!$A$2:$A$201=$A19)*(Allocations!$E$2:$E$201&lt;=Q$3)*(Allocations!$F$2:$F$201&gt;=Q$3)*Allocations!$D$2:$D$201))</f>
        <v/>
      </c>
      <c r="R19" s="13">
        <f>IF($A19="","",SUMPRODUCT((Allocations!$A$2:$A$201=$A19)*(Allocations!$E$2:$E$201&lt;=R$3)*(Allocations!$F$2:$F$201&gt;=R$3)*Allocations!$D$2:$D$201))</f>
        <v/>
      </c>
      <c r="S19" s="13">
        <f>IF($A19="","",SUMPRODUCT((Allocations!$A$2:$A$201=$A19)*(Allocations!$E$2:$E$201&lt;=S$3)*(Allocations!$F$2:$F$201&gt;=S$3)*Allocations!$D$2:$D$201))</f>
        <v/>
      </c>
      <c r="T19" s="13">
        <f>IF($A19="","",SUMPRODUCT((Allocations!$A$2:$A$201=$A19)*(Allocations!$E$2:$E$201&lt;=T$3)*(Allocations!$F$2:$F$201&gt;=T$3)*Allocations!$D$2:$D$201))</f>
        <v/>
      </c>
      <c r="U19" s="13">
        <f>IF($A19="","",SUMPRODUCT((Allocations!$A$2:$A$201=$A19)*(Allocations!$E$2:$E$201&lt;=U$3)*(Allocations!$F$2:$F$201&gt;=U$3)*Allocations!$D$2:$D$201))</f>
        <v/>
      </c>
      <c r="V19" s="13">
        <f>IF($A19="","",SUMPRODUCT((Allocations!$A$2:$A$201=$A19)*(Allocations!$E$2:$E$201&lt;=V$3)*(Allocations!$F$2:$F$201&gt;=V$3)*Allocations!$D$2:$D$201))</f>
        <v/>
      </c>
      <c r="W19" s="13">
        <f>IF($A19="","",SUMPRODUCT((Allocations!$A$2:$A$201=$A19)*(Allocations!$E$2:$E$201&lt;=W$3)*(Allocations!$F$2:$F$201&gt;=W$3)*Allocations!$D$2:$D$201))</f>
        <v/>
      </c>
      <c r="X19" s="13">
        <f>IF($A19="","",SUMPRODUCT((Allocations!$A$2:$A$201=$A19)*(Allocations!$E$2:$E$201&lt;=X$3)*(Allocations!$F$2:$F$201&gt;=X$3)*Allocations!$D$2:$D$201))</f>
        <v/>
      </c>
      <c r="Y19" s="13">
        <f>IF($A19="","",SUMPRODUCT((Allocations!$A$2:$A$201=$A19)*(Allocations!$E$2:$E$201&lt;=Y$3)*(Allocations!$F$2:$F$201&gt;=Y$3)*Allocations!$D$2:$D$201))</f>
        <v/>
      </c>
      <c r="Z19" s="13">
        <f>IF($A19="","",SUMPRODUCT((Allocations!$A$2:$A$201=$A19)*(Allocations!$E$2:$E$201&lt;=Z$3)*(Allocations!$F$2:$F$201&gt;=Z$3)*Allocations!$D$2:$D$201))</f>
        <v/>
      </c>
      <c r="AA19" s="13">
        <f>IF($A19="","",SUMPRODUCT((Allocations!$A$2:$A$201=$A19)*(Allocations!$E$2:$E$201&lt;=AA$3)*(Allocations!$F$2:$F$201&gt;=AA$3)*Allocations!$D$2:$D$201))</f>
        <v/>
      </c>
      <c r="AB19" s="13">
        <f>IF($A19="","",SUMPRODUCT((Allocations!$A$2:$A$201=$A19)*(Allocations!$E$2:$E$201&lt;=AB$3)*(Allocations!$F$2:$F$201&gt;=AB$3)*Allocations!$D$2:$D$201))</f>
        <v/>
      </c>
      <c r="AC19" s="13">
        <f>IF($A19="","",SUMPRODUCT((Allocations!$A$2:$A$201=$A19)*(Allocations!$E$2:$E$201&lt;=AC$3)*(Allocations!$F$2:$F$201&gt;=AC$3)*Allocations!$D$2:$D$201))</f>
        <v/>
      </c>
      <c r="AD19" s="13">
        <f>IF($A19="","",SUMPRODUCT((Allocations!$A$2:$A$201=$A19)*(Allocations!$E$2:$E$201&lt;=AD$3)*(Allocations!$F$2:$F$201&gt;=AD$3)*Allocations!$D$2:$D$201))</f>
        <v/>
      </c>
      <c r="AE19" s="13">
        <f>IF($A19="","",SUMPRODUCT((Allocations!$A$2:$A$201=$A19)*(Allocations!$E$2:$E$201&lt;=AE$3)*(Allocations!$F$2:$F$201&gt;=AE$3)*Allocations!$D$2:$D$201))</f>
        <v/>
      </c>
      <c r="AF19" s="13">
        <f>IF($A19="","",SUMPRODUCT((Allocations!$A$2:$A$201=$A19)*(Allocations!$E$2:$E$201&lt;=AF$3)*(Allocations!$F$2:$F$201&gt;=AF$3)*Allocations!$D$2:$D$201))</f>
        <v/>
      </c>
      <c r="AG19" s="13">
        <f>IF($A19="","",SUMPRODUCT((Allocations!$A$2:$A$201=$A19)*(Allocations!$E$2:$E$201&lt;=AG$3)*(Allocations!$F$2:$F$201&gt;=AG$3)*Allocations!$D$2:$D$201))</f>
        <v/>
      </c>
      <c r="AH19" s="13">
        <f>IF($A19="","",SUMPRODUCT((Allocations!$A$2:$A$201=$A19)*(Allocations!$E$2:$E$201&lt;=AH$3)*(Allocations!$F$2:$F$201&gt;=AH$3)*Allocations!$D$2:$D$201))</f>
        <v/>
      </c>
      <c r="AI19" s="13">
        <f>IF($A19="","",SUMPRODUCT((Allocations!$A$2:$A$201=$A19)*(Allocations!$E$2:$E$201&lt;=AI$3)*(Allocations!$F$2:$F$201&gt;=AI$3)*Allocations!$D$2:$D$201))</f>
        <v/>
      </c>
      <c r="AJ19" s="13">
        <f>IF($A19="","",SUMPRODUCT((Allocations!$A$2:$A$201=$A19)*(Allocations!$E$2:$E$201&lt;=AJ$3)*(Allocations!$F$2:$F$201&gt;=AJ$3)*Allocations!$D$2:$D$201))</f>
        <v/>
      </c>
      <c r="AK19" s="13">
        <f>IF($A19="","",SUMPRODUCT((Allocations!$A$2:$A$201=$A19)*(Allocations!$E$2:$E$201&lt;=AK$3)*(Allocations!$F$2:$F$201&gt;=AK$3)*Allocations!$D$2:$D$201))</f>
        <v/>
      </c>
      <c r="AL19" s="13">
        <f>IF($A19="","",SUMPRODUCT((Allocations!$A$2:$A$201=$A19)*(Allocations!$E$2:$E$201&lt;=AL$3)*(Allocations!$F$2:$F$201&gt;=AL$3)*Allocations!$D$2:$D$201))</f>
        <v/>
      </c>
    </row>
    <row r="20">
      <c r="A20">
        <f>IF(Staff!A18="","",Staff!A18)</f>
        <v/>
      </c>
      <c r="B20">
        <f>IF(Staff!A18="","",Staff!C18)</f>
        <v/>
      </c>
      <c r="C20" s="13">
        <f>IF($A20="","",SUMPRODUCT((Allocations!$A$2:$A$201=$A20)*(Allocations!$E$2:$E$201&lt;=C$3)*(Allocations!$F$2:$F$201&gt;=C$3)*Allocations!$D$2:$D$201))</f>
        <v/>
      </c>
      <c r="D20" s="13">
        <f>IF($A20="","",SUMPRODUCT((Allocations!$A$2:$A$201=$A20)*(Allocations!$E$2:$E$201&lt;=D$3)*(Allocations!$F$2:$F$201&gt;=D$3)*Allocations!$D$2:$D$201))</f>
        <v/>
      </c>
      <c r="E20" s="13">
        <f>IF($A20="","",SUMPRODUCT((Allocations!$A$2:$A$201=$A20)*(Allocations!$E$2:$E$201&lt;=E$3)*(Allocations!$F$2:$F$201&gt;=E$3)*Allocations!$D$2:$D$201))</f>
        <v/>
      </c>
      <c r="F20" s="13">
        <f>IF($A20="","",SUMPRODUCT((Allocations!$A$2:$A$201=$A20)*(Allocations!$E$2:$E$201&lt;=F$3)*(Allocations!$F$2:$F$201&gt;=F$3)*Allocations!$D$2:$D$201))</f>
        <v/>
      </c>
      <c r="G20" s="13">
        <f>IF($A20="","",SUMPRODUCT((Allocations!$A$2:$A$201=$A20)*(Allocations!$E$2:$E$201&lt;=G$3)*(Allocations!$F$2:$F$201&gt;=G$3)*Allocations!$D$2:$D$201))</f>
        <v/>
      </c>
      <c r="H20" s="13">
        <f>IF($A20="","",SUMPRODUCT((Allocations!$A$2:$A$201=$A20)*(Allocations!$E$2:$E$201&lt;=H$3)*(Allocations!$F$2:$F$201&gt;=H$3)*Allocations!$D$2:$D$201))</f>
        <v/>
      </c>
      <c r="I20" s="13">
        <f>IF($A20="","",SUMPRODUCT((Allocations!$A$2:$A$201=$A20)*(Allocations!$E$2:$E$201&lt;=I$3)*(Allocations!$F$2:$F$201&gt;=I$3)*Allocations!$D$2:$D$201))</f>
        <v/>
      </c>
      <c r="J20" s="13">
        <f>IF($A20="","",SUMPRODUCT((Allocations!$A$2:$A$201=$A20)*(Allocations!$E$2:$E$201&lt;=J$3)*(Allocations!$F$2:$F$201&gt;=J$3)*Allocations!$D$2:$D$201))</f>
        <v/>
      </c>
      <c r="K20" s="13">
        <f>IF($A20="","",SUMPRODUCT((Allocations!$A$2:$A$201=$A20)*(Allocations!$E$2:$E$201&lt;=K$3)*(Allocations!$F$2:$F$201&gt;=K$3)*Allocations!$D$2:$D$201))</f>
        <v/>
      </c>
      <c r="L20" s="13">
        <f>IF($A20="","",SUMPRODUCT((Allocations!$A$2:$A$201=$A20)*(Allocations!$E$2:$E$201&lt;=L$3)*(Allocations!$F$2:$F$201&gt;=L$3)*Allocations!$D$2:$D$201))</f>
        <v/>
      </c>
      <c r="M20" s="13">
        <f>IF($A20="","",SUMPRODUCT((Allocations!$A$2:$A$201=$A20)*(Allocations!$E$2:$E$201&lt;=M$3)*(Allocations!$F$2:$F$201&gt;=M$3)*Allocations!$D$2:$D$201))</f>
        <v/>
      </c>
      <c r="N20" s="13">
        <f>IF($A20="","",SUMPRODUCT((Allocations!$A$2:$A$201=$A20)*(Allocations!$E$2:$E$201&lt;=N$3)*(Allocations!$F$2:$F$201&gt;=N$3)*Allocations!$D$2:$D$201))</f>
        <v/>
      </c>
      <c r="O20" s="13">
        <f>IF($A20="","",SUMPRODUCT((Allocations!$A$2:$A$201=$A20)*(Allocations!$E$2:$E$201&lt;=O$3)*(Allocations!$F$2:$F$201&gt;=O$3)*Allocations!$D$2:$D$201))</f>
        <v/>
      </c>
      <c r="P20" s="13">
        <f>IF($A20="","",SUMPRODUCT((Allocations!$A$2:$A$201=$A20)*(Allocations!$E$2:$E$201&lt;=P$3)*(Allocations!$F$2:$F$201&gt;=P$3)*Allocations!$D$2:$D$201))</f>
        <v/>
      </c>
      <c r="Q20" s="13">
        <f>IF($A20="","",SUMPRODUCT((Allocations!$A$2:$A$201=$A20)*(Allocations!$E$2:$E$201&lt;=Q$3)*(Allocations!$F$2:$F$201&gt;=Q$3)*Allocations!$D$2:$D$201))</f>
        <v/>
      </c>
      <c r="R20" s="13">
        <f>IF($A20="","",SUMPRODUCT((Allocations!$A$2:$A$201=$A20)*(Allocations!$E$2:$E$201&lt;=R$3)*(Allocations!$F$2:$F$201&gt;=R$3)*Allocations!$D$2:$D$201))</f>
        <v/>
      </c>
      <c r="S20" s="13">
        <f>IF($A20="","",SUMPRODUCT((Allocations!$A$2:$A$201=$A20)*(Allocations!$E$2:$E$201&lt;=S$3)*(Allocations!$F$2:$F$201&gt;=S$3)*Allocations!$D$2:$D$201))</f>
        <v/>
      </c>
      <c r="T20" s="13">
        <f>IF($A20="","",SUMPRODUCT((Allocations!$A$2:$A$201=$A20)*(Allocations!$E$2:$E$201&lt;=T$3)*(Allocations!$F$2:$F$201&gt;=T$3)*Allocations!$D$2:$D$201))</f>
        <v/>
      </c>
      <c r="U20" s="13">
        <f>IF($A20="","",SUMPRODUCT((Allocations!$A$2:$A$201=$A20)*(Allocations!$E$2:$E$201&lt;=U$3)*(Allocations!$F$2:$F$201&gt;=U$3)*Allocations!$D$2:$D$201))</f>
        <v/>
      </c>
      <c r="V20" s="13">
        <f>IF($A20="","",SUMPRODUCT((Allocations!$A$2:$A$201=$A20)*(Allocations!$E$2:$E$201&lt;=V$3)*(Allocations!$F$2:$F$201&gt;=V$3)*Allocations!$D$2:$D$201))</f>
        <v/>
      </c>
      <c r="W20" s="13">
        <f>IF($A20="","",SUMPRODUCT((Allocations!$A$2:$A$201=$A20)*(Allocations!$E$2:$E$201&lt;=W$3)*(Allocations!$F$2:$F$201&gt;=W$3)*Allocations!$D$2:$D$201))</f>
        <v/>
      </c>
      <c r="X20" s="13">
        <f>IF($A20="","",SUMPRODUCT((Allocations!$A$2:$A$201=$A20)*(Allocations!$E$2:$E$201&lt;=X$3)*(Allocations!$F$2:$F$201&gt;=X$3)*Allocations!$D$2:$D$201))</f>
        <v/>
      </c>
      <c r="Y20" s="13">
        <f>IF($A20="","",SUMPRODUCT((Allocations!$A$2:$A$201=$A20)*(Allocations!$E$2:$E$201&lt;=Y$3)*(Allocations!$F$2:$F$201&gt;=Y$3)*Allocations!$D$2:$D$201))</f>
        <v/>
      </c>
      <c r="Z20" s="13">
        <f>IF($A20="","",SUMPRODUCT((Allocations!$A$2:$A$201=$A20)*(Allocations!$E$2:$E$201&lt;=Z$3)*(Allocations!$F$2:$F$201&gt;=Z$3)*Allocations!$D$2:$D$201))</f>
        <v/>
      </c>
      <c r="AA20" s="13">
        <f>IF($A20="","",SUMPRODUCT((Allocations!$A$2:$A$201=$A20)*(Allocations!$E$2:$E$201&lt;=AA$3)*(Allocations!$F$2:$F$201&gt;=AA$3)*Allocations!$D$2:$D$201))</f>
        <v/>
      </c>
      <c r="AB20" s="13">
        <f>IF($A20="","",SUMPRODUCT((Allocations!$A$2:$A$201=$A20)*(Allocations!$E$2:$E$201&lt;=AB$3)*(Allocations!$F$2:$F$201&gt;=AB$3)*Allocations!$D$2:$D$201))</f>
        <v/>
      </c>
      <c r="AC20" s="13">
        <f>IF($A20="","",SUMPRODUCT((Allocations!$A$2:$A$201=$A20)*(Allocations!$E$2:$E$201&lt;=AC$3)*(Allocations!$F$2:$F$201&gt;=AC$3)*Allocations!$D$2:$D$201))</f>
        <v/>
      </c>
      <c r="AD20" s="13">
        <f>IF($A20="","",SUMPRODUCT((Allocations!$A$2:$A$201=$A20)*(Allocations!$E$2:$E$201&lt;=AD$3)*(Allocations!$F$2:$F$201&gt;=AD$3)*Allocations!$D$2:$D$201))</f>
        <v/>
      </c>
      <c r="AE20" s="13">
        <f>IF($A20="","",SUMPRODUCT((Allocations!$A$2:$A$201=$A20)*(Allocations!$E$2:$E$201&lt;=AE$3)*(Allocations!$F$2:$F$201&gt;=AE$3)*Allocations!$D$2:$D$201))</f>
        <v/>
      </c>
      <c r="AF20" s="13">
        <f>IF($A20="","",SUMPRODUCT((Allocations!$A$2:$A$201=$A20)*(Allocations!$E$2:$E$201&lt;=AF$3)*(Allocations!$F$2:$F$201&gt;=AF$3)*Allocations!$D$2:$D$201))</f>
        <v/>
      </c>
      <c r="AG20" s="13">
        <f>IF($A20="","",SUMPRODUCT((Allocations!$A$2:$A$201=$A20)*(Allocations!$E$2:$E$201&lt;=AG$3)*(Allocations!$F$2:$F$201&gt;=AG$3)*Allocations!$D$2:$D$201))</f>
        <v/>
      </c>
      <c r="AH20" s="13">
        <f>IF($A20="","",SUMPRODUCT((Allocations!$A$2:$A$201=$A20)*(Allocations!$E$2:$E$201&lt;=AH$3)*(Allocations!$F$2:$F$201&gt;=AH$3)*Allocations!$D$2:$D$201))</f>
        <v/>
      </c>
      <c r="AI20" s="13">
        <f>IF($A20="","",SUMPRODUCT((Allocations!$A$2:$A$201=$A20)*(Allocations!$E$2:$E$201&lt;=AI$3)*(Allocations!$F$2:$F$201&gt;=AI$3)*Allocations!$D$2:$D$201))</f>
        <v/>
      </c>
      <c r="AJ20" s="13">
        <f>IF($A20="","",SUMPRODUCT((Allocations!$A$2:$A$201=$A20)*(Allocations!$E$2:$E$201&lt;=AJ$3)*(Allocations!$F$2:$F$201&gt;=AJ$3)*Allocations!$D$2:$D$201))</f>
        <v/>
      </c>
      <c r="AK20" s="13">
        <f>IF($A20="","",SUMPRODUCT((Allocations!$A$2:$A$201=$A20)*(Allocations!$E$2:$E$201&lt;=AK$3)*(Allocations!$F$2:$F$201&gt;=AK$3)*Allocations!$D$2:$D$201))</f>
        <v/>
      </c>
      <c r="AL20" s="13">
        <f>IF($A20="","",SUMPRODUCT((Allocations!$A$2:$A$201=$A20)*(Allocations!$E$2:$E$201&lt;=AL$3)*(Allocations!$F$2:$F$201&gt;=AL$3)*Allocations!$D$2:$D$201))</f>
        <v/>
      </c>
    </row>
    <row r="21">
      <c r="A21">
        <f>IF(Staff!A19="","",Staff!A19)</f>
        <v/>
      </c>
      <c r="B21">
        <f>IF(Staff!A19="","",Staff!C19)</f>
        <v/>
      </c>
      <c r="C21" s="13">
        <f>IF($A21="","",SUMPRODUCT((Allocations!$A$2:$A$201=$A21)*(Allocations!$E$2:$E$201&lt;=C$3)*(Allocations!$F$2:$F$201&gt;=C$3)*Allocations!$D$2:$D$201))</f>
        <v/>
      </c>
      <c r="D21" s="13">
        <f>IF($A21="","",SUMPRODUCT((Allocations!$A$2:$A$201=$A21)*(Allocations!$E$2:$E$201&lt;=D$3)*(Allocations!$F$2:$F$201&gt;=D$3)*Allocations!$D$2:$D$201))</f>
        <v/>
      </c>
      <c r="E21" s="13">
        <f>IF($A21="","",SUMPRODUCT((Allocations!$A$2:$A$201=$A21)*(Allocations!$E$2:$E$201&lt;=E$3)*(Allocations!$F$2:$F$201&gt;=E$3)*Allocations!$D$2:$D$201))</f>
        <v/>
      </c>
      <c r="F21" s="13">
        <f>IF($A21="","",SUMPRODUCT((Allocations!$A$2:$A$201=$A21)*(Allocations!$E$2:$E$201&lt;=F$3)*(Allocations!$F$2:$F$201&gt;=F$3)*Allocations!$D$2:$D$201))</f>
        <v/>
      </c>
      <c r="G21" s="13">
        <f>IF($A21="","",SUMPRODUCT((Allocations!$A$2:$A$201=$A21)*(Allocations!$E$2:$E$201&lt;=G$3)*(Allocations!$F$2:$F$201&gt;=G$3)*Allocations!$D$2:$D$201))</f>
        <v/>
      </c>
      <c r="H21" s="13">
        <f>IF($A21="","",SUMPRODUCT((Allocations!$A$2:$A$201=$A21)*(Allocations!$E$2:$E$201&lt;=H$3)*(Allocations!$F$2:$F$201&gt;=H$3)*Allocations!$D$2:$D$201))</f>
        <v/>
      </c>
      <c r="I21" s="13">
        <f>IF($A21="","",SUMPRODUCT((Allocations!$A$2:$A$201=$A21)*(Allocations!$E$2:$E$201&lt;=I$3)*(Allocations!$F$2:$F$201&gt;=I$3)*Allocations!$D$2:$D$201))</f>
        <v/>
      </c>
      <c r="J21" s="13">
        <f>IF($A21="","",SUMPRODUCT((Allocations!$A$2:$A$201=$A21)*(Allocations!$E$2:$E$201&lt;=J$3)*(Allocations!$F$2:$F$201&gt;=J$3)*Allocations!$D$2:$D$201))</f>
        <v/>
      </c>
      <c r="K21" s="13">
        <f>IF($A21="","",SUMPRODUCT((Allocations!$A$2:$A$201=$A21)*(Allocations!$E$2:$E$201&lt;=K$3)*(Allocations!$F$2:$F$201&gt;=K$3)*Allocations!$D$2:$D$201))</f>
        <v/>
      </c>
      <c r="L21" s="13">
        <f>IF($A21="","",SUMPRODUCT((Allocations!$A$2:$A$201=$A21)*(Allocations!$E$2:$E$201&lt;=L$3)*(Allocations!$F$2:$F$201&gt;=L$3)*Allocations!$D$2:$D$201))</f>
        <v/>
      </c>
      <c r="M21" s="13">
        <f>IF($A21="","",SUMPRODUCT((Allocations!$A$2:$A$201=$A21)*(Allocations!$E$2:$E$201&lt;=M$3)*(Allocations!$F$2:$F$201&gt;=M$3)*Allocations!$D$2:$D$201))</f>
        <v/>
      </c>
      <c r="N21" s="13">
        <f>IF($A21="","",SUMPRODUCT((Allocations!$A$2:$A$201=$A21)*(Allocations!$E$2:$E$201&lt;=N$3)*(Allocations!$F$2:$F$201&gt;=N$3)*Allocations!$D$2:$D$201))</f>
        <v/>
      </c>
      <c r="O21" s="13">
        <f>IF($A21="","",SUMPRODUCT((Allocations!$A$2:$A$201=$A21)*(Allocations!$E$2:$E$201&lt;=O$3)*(Allocations!$F$2:$F$201&gt;=O$3)*Allocations!$D$2:$D$201))</f>
        <v/>
      </c>
      <c r="P21" s="13">
        <f>IF($A21="","",SUMPRODUCT((Allocations!$A$2:$A$201=$A21)*(Allocations!$E$2:$E$201&lt;=P$3)*(Allocations!$F$2:$F$201&gt;=P$3)*Allocations!$D$2:$D$201))</f>
        <v/>
      </c>
      <c r="Q21" s="13">
        <f>IF($A21="","",SUMPRODUCT((Allocations!$A$2:$A$201=$A21)*(Allocations!$E$2:$E$201&lt;=Q$3)*(Allocations!$F$2:$F$201&gt;=Q$3)*Allocations!$D$2:$D$201))</f>
        <v/>
      </c>
      <c r="R21" s="13">
        <f>IF($A21="","",SUMPRODUCT((Allocations!$A$2:$A$201=$A21)*(Allocations!$E$2:$E$201&lt;=R$3)*(Allocations!$F$2:$F$201&gt;=R$3)*Allocations!$D$2:$D$201))</f>
        <v/>
      </c>
      <c r="S21" s="13">
        <f>IF($A21="","",SUMPRODUCT((Allocations!$A$2:$A$201=$A21)*(Allocations!$E$2:$E$201&lt;=S$3)*(Allocations!$F$2:$F$201&gt;=S$3)*Allocations!$D$2:$D$201))</f>
        <v/>
      </c>
      <c r="T21" s="13">
        <f>IF($A21="","",SUMPRODUCT((Allocations!$A$2:$A$201=$A21)*(Allocations!$E$2:$E$201&lt;=T$3)*(Allocations!$F$2:$F$201&gt;=T$3)*Allocations!$D$2:$D$201))</f>
        <v/>
      </c>
      <c r="U21" s="13">
        <f>IF($A21="","",SUMPRODUCT((Allocations!$A$2:$A$201=$A21)*(Allocations!$E$2:$E$201&lt;=U$3)*(Allocations!$F$2:$F$201&gt;=U$3)*Allocations!$D$2:$D$201))</f>
        <v/>
      </c>
      <c r="V21" s="13">
        <f>IF($A21="","",SUMPRODUCT((Allocations!$A$2:$A$201=$A21)*(Allocations!$E$2:$E$201&lt;=V$3)*(Allocations!$F$2:$F$201&gt;=V$3)*Allocations!$D$2:$D$201))</f>
        <v/>
      </c>
      <c r="W21" s="13">
        <f>IF($A21="","",SUMPRODUCT((Allocations!$A$2:$A$201=$A21)*(Allocations!$E$2:$E$201&lt;=W$3)*(Allocations!$F$2:$F$201&gt;=W$3)*Allocations!$D$2:$D$201))</f>
        <v/>
      </c>
      <c r="X21" s="13">
        <f>IF($A21="","",SUMPRODUCT((Allocations!$A$2:$A$201=$A21)*(Allocations!$E$2:$E$201&lt;=X$3)*(Allocations!$F$2:$F$201&gt;=X$3)*Allocations!$D$2:$D$201))</f>
        <v/>
      </c>
      <c r="Y21" s="13">
        <f>IF($A21="","",SUMPRODUCT((Allocations!$A$2:$A$201=$A21)*(Allocations!$E$2:$E$201&lt;=Y$3)*(Allocations!$F$2:$F$201&gt;=Y$3)*Allocations!$D$2:$D$201))</f>
        <v/>
      </c>
      <c r="Z21" s="13">
        <f>IF($A21="","",SUMPRODUCT((Allocations!$A$2:$A$201=$A21)*(Allocations!$E$2:$E$201&lt;=Z$3)*(Allocations!$F$2:$F$201&gt;=Z$3)*Allocations!$D$2:$D$201))</f>
        <v/>
      </c>
      <c r="AA21" s="13">
        <f>IF($A21="","",SUMPRODUCT((Allocations!$A$2:$A$201=$A21)*(Allocations!$E$2:$E$201&lt;=AA$3)*(Allocations!$F$2:$F$201&gt;=AA$3)*Allocations!$D$2:$D$201))</f>
        <v/>
      </c>
      <c r="AB21" s="13">
        <f>IF($A21="","",SUMPRODUCT((Allocations!$A$2:$A$201=$A21)*(Allocations!$E$2:$E$201&lt;=AB$3)*(Allocations!$F$2:$F$201&gt;=AB$3)*Allocations!$D$2:$D$201))</f>
        <v/>
      </c>
      <c r="AC21" s="13">
        <f>IF($A21="","",SUMPRODUCT((Allocations!$A$2:$A$201=$A21)*(Allocations!$E$2:$E$201&lt;=AC$3)*(Allocations!$F$2:$F$201&gt;=AC$3)*Allocations!$D$2:$D$201))</f>
        <v/>
      </c>
      <c r="AD21" s="13">
        <f>IF($A21="","",SUMPRODUCT((Allocations!$A$2:$A$201=$A21)*(Allocations!$E$2:$E$201&lt;=AD$3)*(Allocations!$F$2:$F$201&gt;=AD$3)*Allocations!$D$2:$D$201))</f>
        <v/>
      </c>
      <c r="AE21" s="13">
        <f>IF($A21="","",SUMPRODUCT((Allocations!$A$2:$A$201=$A21)*(Allocations!$E$2:$E$201&lt;=AE$3)*(Allocations!$F$2:$F$201&gt;=AE$3)*Allocations!$D$2:$D$201))</f>
        <v/>
      </c>
      <c r="AF21" s="13">
        <f>IF($A21="","",SUMPRODUCT((Allocations!$A$2:$A$201=$A21)*(Allocations!$E$2:$E$201&lt;=AF$3)*(Allocations!$F$2:$F$201&gt;=AF$3)*Allocations!$D$2:$D$201))</f>
        <v/>
      </c>
      <c r="AG21" s="13">
        <f>IF($A21="","",SUMPRODUCT((Allocations!$A$2:$A$201=$A21)*(Allocations!$E$2:$E$201&lt;=AG$3)*(Allocations!$F$2:$F$201&gt;=AG$3)*Allocations!$D$2:$D$201))</f>
        <v/>
      </c>
      <c r="AH21" s="13">
        <f>IF($A21="","",SUMPRODUCT((Allocations!$A$2:$A$201=$A21)*(Allocations!$E$2:$E$201&lt;=AH$3)*(Allocations!$F$2:$F$201&gt;=AH$3)*Allocations!$D$2:$D$201))</f>
        <v/>
      </c>
      <c r="AI21" s="13">
        <f>IF($A21="","",SUMPRODUCT((Allocations!$A$2:$A$201=$A21)*(Allocations!$E$2:$E$201&lt;=AI$3)*(Allocations!$F$2:$F$201&gt;=AI$3)*Allocations!$D$2:$D$201))</f>
        <v/>
      </c>
      <c r="AJ21" s="13">
        <f>IF($A21="","",SUMPRODUCT((Allocations!$A$2:$A$201=$A21)*(Allocations!$E$2:$E$201&lt;=AJ$3)*(Allocations!$F$2:$F$201&gt;=AJ$3)*Allocations!$D$2:$D$201))</f>
        <v/>
      </c>
      <c r="AK21" s="13">
        <f>IF($A21="","",SUMPRODUCT((Allocations!$A$2:$A$201=$A21)*(Allocations!$E$2:$E$201&lt;=AK$3)*(Allocations!$F$2:$F$201&gt;=AK$3)*Allocations!$D$2:$D$201))</f>
        <v/>
      </c>
      <c r="AL21" s="13">
        <f>IF($A21="","",SUMPRODUCT((Allocations!$A$2:$A$201=$A21)*(Allocations!$E$2:$E$201&lt;=AL$3)*(Allocations!$F$2:$F$201&gt;=AL$3)*Allocations!$D$2:$D$201))</f>
        <v/>
      </c>
    </row>
    <row r="22">
      <c r="A22">
        <f>IF(Staff!A20="","",Staff!A20)</f>
        <v/>
      </c>
      <c r="B22">
        <f>IF(Staff!A20="","",Staff!C20)</f>
        <v/>
      </c>
      <c r="C22" s="13">
        <f>IF($A22="","",SUMPRODUCT((Allocations!$A$2:$A$201=$A22)*(Allocations!$E$2:$E$201&lt;=C$3)*(Allocations!$F$2:$F$201&gt;=C$3)*Allocations!$D$2:$D$201))</f>
        <v/>
      </c>
      <c r="D22" s="13">
        <f>IF($A22="","",SUMPRODUCT((Allocations!$A$2:$A$201=$A22)*(Allocations!$E$2:$E$201&lt;=D$3)*(Allocations!$F$2:$F$201&gt;=D$3)*Allocations!$D$2:$D$201))</f>
        <v/>
      </c>
      <c r="E22" s="13">
        <f>IF($A22="","",SUMPRODUCT((Allocations!$A$2:$A$201=$A22)*(Allocations!$E$2:$E$201&lt;=E$3)*(Allocations!$F$2:$F$201&gt;=E$3)*Allocations!$D$2:$D$201))</f>
        <v/>
      </c>
      <c r="F22" s="13">
        <f>IF($A22="","",SUMPRODUCT((Allocations!$A$2:$A$201=$A22)*(Allocations!$E$2:$E$201&lt;=F$3)*(Allocations!$F$2:$F$201&gt;=F$3)*Allocations!$D$2:$D$201))</f>
        <v/>
      </c>
      <c r="G22" s="13">
        <f>IF($A22="","",SUMPRODUCT((Allocations!$A$2:$A$201=$A22)*(Allocations!$E$2:$E$201&lt;=G$3)*(Allocations!$F$2:$F$201&gt;=G$3)*Allocations!$D$2:$D$201))</f>
        <v/>
      </c>
      <c r="H22" s="13">
        <f>IF($A22="","",SUMPRODUCT((Allocations!$A$2:$A$201=$A22)*(Allocations!$E$2:$E$201&lt;=H$3)*(Allocations!$F$2:$F$201&gt;=H$3)*Allocations!$D$2:$D$201))</f>
        <v/>
      </c>
      <c r="I22" s="13">
        <f>IF($A22="","",SUMPRODUCT((Allocations!$A$2:$A$201=$A22)*(Allocations!$E$2:$E$201&lt;=I$3)*(Allocations!$F$2:$F$201&gt;=I$3)*Allocations!$D$2:$D$201))</f>
        <v/>
      </c>
      <c r="J22" s="13">
        <f>IF($A22="","",SUMPRODUCT((Allocations!$A$2:$A$201=$A22)*(Allocations!$E$2:$E$201&lt;=J$3)*(Allocations!$F$2:$F$201&gt;=J$3)*Allocations!$D$2:$D$201))</f>
        <v/>
      </c>
      <c r="K22" s="13">
        <f>IF($A22="","",SUMPRODUCT((Allocations!$A$2:$A$201=$A22)*(Allocations!$E$2:$E$201&lt;=K$3)*(Allocations!$F$2:$F$201&gt;=K$3)*Allocations!$D$2:$D$201))</f>
        <v/>
      </c>
      <c r="L22" s="13">
        <f>IF($A22="","",SUMPRODUCT((Allocations!$A$2:$A$201=$A22)*(Allocations!$E$2:$E$201&lt;=L$3)*(Allocations!$F$2:$F$201&gt;=L$3)*Allocations!$D$2:$D$201))</f>
        <v/>
      </c>
      <c r="M22" s="13">
        <f>IF($A22="","",SUMPRODUCT((Allocations!$A$2:$A$201=$A22)*(Allocations!$E$2:$E$201&lt;=M$3)*(Allocations!$F$2:$F$201&gt;=M$3)*Allocations!$D$2:$D$201))</f>
        <v/>
      </c>
      <c r="N22" s="13">
        <f>IF($A22="","",SUMPRODUCT((Allocations!$A$2:$A$201=$A22)*(Allocations!$E$2:$E$201&lt;=N$3)*(Allocations!$F$2:$F$201&gt;=N$3)*Allocations!$D$2:$D$201))</f>
        <v/>
      </c>
      <c r="O22" s="13">
        <f>IF($A22="","",SUMPRODUCT((Allocations!$A$2:$A$201=$A22)*(Allocations!$E$2:$E$201&lt;=O$3)*(Allocations!$F$2:$F$201&gt;=O$3)*Allocations!$D$2:$D$201))</f>
        <v/>
      </c>
      <c r="P22" s="13">
        <f>IF($A22="","",SUMPRODUCT((Allocations!$A$2:$A$201=$A22)*(Allocations!$E$2:$E$201&lt;=P$3)*(Allocations!$F$2:$F$201&gt;=P$3)*Allocations!$D$2:$D$201))</f>
        <v/>
      </c>
      <c r="Q22" s="13">
        <f>IF($A22="","",SUMPRODUCT((Allocations!$A$2:$A$201=$A22)*(Allocations!$E$2:$E$201&lt;=Q$3)*(Allocations!$F$2:$F$201&gt;=Q$3)*Allocations!$D$2:$D$201))</f>
        <v/>
      </c>
      <c r="R22" s="13">
        <f>IF($A22="","",SUMPRODUCT((Allocations!$A$2:$A$201=$A22)*(Allocations!$E$2:$E$201&lt;=R$3)*(Allocations!$F$2:$F$201&gt;=R$3)*Allocations!$D$2:$D$201))</f>
        <v/>
      </c>
      <c r="S22" s="13">
        <f>IF($A22="","",SUMPRODUCT((Allocations!$A$2:$A$201=$A22)*(Allocations!$E$2:$E$201&lt;=S$3)*(Allocations!$F$2:$F$201&gt;=S$3)*Allocations!$D$2:$D$201))</f>
        <v/>
      </c>
      <c r="T22" s="13">
        <f>IF($A22="","",SUMPRODUCT((Allocations!$A$2:$A$201=$A22)*(Allocations!$E$2:$E$201&lt;=T$3)*(Allocations!$F$2:$F$201&gt;=T$3)*Allocations!$D$2:$D$201))</f>
        <v/>
      </c>
      <c r="U22" s="13">
        <f>IF($A22="","",SUMPRODUCT((Allocations!$A$2:$A$201=$A22)*(Allocations!$E$2:$E$201&lt;=U$3)*(Allocations!$F$2:$F$201&gt;=U$3)*Allocations!$D$2:$D$201))</f>
        <v/>
      </c>
      <c r="V22" s="13">
        <f>IF($A22="","",SUMPRODUCT((Allocations!$A$2:$A$201=$A22)*(Allocations!$E$2:$E$201&lt;=V$3)*(Allocations!$F$2:$F$201&gt;=V$3)*Allocations!$D$2:$D$201))</f>
        <v/>
      </c>
      <c r="W22" s="13">
        <f>IF($A22="","",SUMPRODUCT((Allocations!$A$2:$A$201=$A22)*(Allocations!$E$2:$E$201&lt;=W$3)*(Allocations!$F$2:$F$201&gt;=W$3)*Allocations!$D$2:$D$201))</f>
        <v/>
      </c>
      <c r="X22" s="13">
        <f>IF($A22="","",SUMPRODUCT((Allocations!$A$2:$A$201=$A22)*(Allocations!$E$2:$E$201&lt;=X$3)*(Allocations!$F$2:$F$201&gt;=X$3)*Allocations!$D$2:$D$201))</f>
        <v/>
      </c>
      <c r="Y22" s="13">
        <f>IF($A22="","",SUMPRODUCT((Allocations!$A$2:$A$201=$A22)*(Allocations!$E$2:$E$201&lt;=Y$3)*(Allocations!$F$2:$F$201&gt;=Y$3)*Allocations!$D$2:$D$201))</f>
        <v/>
      </c>
      <c r="Z22" s="13">
        <f>IF($A22="","",SUMPRODUCT((Allocations!$A$2:$A$201=$A22)*(Allocations!$E$2:$E$201&lt;=Z$3)*(Allocations!$F$2:$F$201&gt;=Z$3)*Allocations!$D$2:$D$201))</f>
        <v/>
      </c>
      <c r="AA22" s="13">
        <f>IF($A22="","",SUMPRODUCT((Allocations!$A$2:$A$201=$A22)*(Allocations!$E$2:$E$201&lt;=AA$3)*(Allocations!$F$2:$F$201&gt;=AA$3)*Allocations!$D$2:$D$201))</f>
        <v/>
      </c>
      <c r="AB22" s="13">
        <f>IF($A22="","",SUMPRODUCT((Allocations!$A$2:$A$201=$A22)*(Allocations!$E$2:$E$201&lt;=AB$3)*(Allocations!$F$2:$F$201&gt;=AB$3)*Allocations!$D$2:$D$201))</f>
        <v/>
      </c>
      <c r="AC22" s="13">
        <f>IF($A22="","",SUMPRODUCT((Allocations!$A$2:$A$201=$A22)*(Allocations!$E$2:$E$201&lt;=AC$3)*(Allocations!$F$2:$F$201&gt;=AC$3)*Allocations!$D$2:$D$201))</f>
        <v/>
      </c>
      <c r="AD22" s="13">
        <f>IF($A22="","",SUMPRODUCT((Allocations!$A$2:$A$201=$A22)*(Allocations!$E$2:$E$201&lt;=AD$3)*(Allocations!$F$2:$F$201&gt;=AD$3)*Allocations!$D$2:$D$201))</f>
        <v/>
      </c>
      <c r="AE22" s="13">
        <f>IF($A22="","",SUMPRODUCT((Allocations!$A$2:$A$201=$A22)*(Allocations!$E$2:$E$201&lt;=AE$3)*(Allocations!$F$2:$F$201&gt;=AE$3)*Allocations!$D$2:$D$201))</f>
        <v/>
      </c>
      <c r="AF22" s="13">
        <f>IF($A22="","",SUMPRODUCT((Allocations!$A$2:$A$201=$A22)*(Allocations!$E$2:$E$201&lt;=AF$3)*(Allocations!$F$2:$F$201&gt;=AF$3)*Allocations!$D$2:$D$201))</f>
        <v/>
      </c>
      <c r="AG22" s="13">
        <f>IF($A22="","",SUMPRODUCT((Allocations!$A$2:$A$201=$A22)*(Allocations!$E$2:$E$201&lt;=AG$3)*(Allocations!$F$2:$F$201&gt;=AG$3)*Allocations!$D$2:$D$201))</f>
        <v/>
      </c>
      <c r="AH22" s="13">
        <f>IF($A22="","",SUMPRODUCT((Allocations!$A$2:$A$201=$A22)*(Allocations!$E$2:$E$201&lt;=AH$3)*(Allocations!$F$2:$F$201&gt;=AH$3)*Allocations!$D$2:$D$201))</f>
        <v/>
      </c>
      <c r="AI22" s="13">
        <f>IF($A22="","",SUMPRODUCT((Allocations!$A$2:$A$201=$A22)*(Allocations!$E$2:$E$201&lt;=AI$3)*(Allocations!$F$2:$F$201&gt;=AI$3)*Allocations!$D$2:$D$201))</f>
        <v/>
      </c>
      <c r="AJ22" s="13">
        <f>IF($A22="","",SUMPRODUCT((Allocations!$A$2:$A$201=$A22)*(Allocations!$E$2:$E$201&lt;=AJ$3)*(Allocations!$F$2:$F$201&gt;=AJ$3)*Allocations!$D$2:$D$201))</f>
        <v/>
      </c>
      <c r="AK22" s="13">
        <f>IF($A22="","",SUMPRODUCT((Allocations!$A$2:$A$201=$A22)*(Allocations!$E$2:$E$201&lt;=AK$3)*(Allocations!$F$2:$F$201&gt;=AK$3)*Allocations!$D$2:$D$201))</f>
        <v/>
      </c>
      <c r="AL22" s="13">
        <f>IF($A22="","",SUMPRODUCT((Allocations!$A$2:$A$201=$A22)*(Allocations!$E$2:$E$201&lt;=AL$3)*(Allocations!$F$2:$F$201&gt;=AL$3)*Allocations!$D$2:$D$201))</f>
        <v/>
      </c>
    </row>
    <row r="23">
      <c r="A23">
        <f>IF(Staff!A21="","",Staff!A21)</f>
        <v/>
      </c>
      <c r="B23">
        <f>IF(Staff!A21="","",Staff!C21)</f>
        <v/>
      </c>
      <c r="C23" s="13">
        <f>IF($A23="","",SUMPRODUCT((Allocations!$A$2:$A$201=$A23)*(Allocations!$E$2:$E$201&lt;=C$3)*(Allocations!$F$2:$F$201&gt;=C$3)*Allocations!$D$2:$D$201))</f>
        <v/>
      </c>
      <c r="D23" s="13">
        <f>IF($A23="","",SUMPRODUCT((Allocations!$A$2:$A$201=$A23)*(Allocations!$E$2:$E$201&lt;=D$3)*(Allocations!$F$2:$F$201&gt;=D$3)*Allocations!$D$2:$D$201))</f>
        <v/>
      </c>
      <c r="E23" s="13">
        <f>IF($A23="","",SUMPRODUCT((Allocations!$A$2:$A$201=$A23)*(Allocations!$E$2:$E$201&lt;=E$3)*(Allocations!$F$2:$F$201&gt;=E$3)*Allocations!$D$2:$D$201))</f>
        <v/>
      </c>
      <c r="F23" s="13">
        <f>IF($A23="","",SUMPRODUCT((Allocations!$A$2:$A$201=$A23)*(Allocations!$E$2:$E$201&lt;=F$3)*(Allocations!$F$2:$F$201&gt;=F$3)*Allocations!$D$2:$D$201))</f>
        <v/>
      </c>
      <c r="G23" s="13">
        <f>IF($A23="","",SUMPRODUCT((Allocations!$A$2:$A$201=$A23)*(Allocations!$E$2:$E$201&lt;=G$3)*(Allocations!$F$2:$F$201&gt;=G$3)*Allocations!$D$2:$D$201))</f>
        <v/>
      </c>
      <c r="H23" s="13">
        <f>IF($A23="","",SUMPRODUCT((Allocations!$A$2:$A$201=$A23)*(Allocations!$E$2:$E$201&lt;=H$3)*(Allocations!$F$2:$F$201&gt;=H$3)*Allocations!$D$2:$D$201))</f>
        <v/>
      </c>
      <c r="I23" s="13">
        <f>IF($A23="","",SUMPRODUCT((Allocations!$A$2:$A$201=$A23)*(Allocations!$E$2:$E$201&lt;=I$3)*(Allocations!$F$2:$F$201&gt;=I$3)*Allocations!$D$2:$D$201))</f>
        <v/>
      </c>
      <c r="J23" s="13">
        <f>IF($A23="","",SUMPRODUCT((Allocations!$A$2:$A$201=$A23)*(Allocations!$E$2:$E$201&lt;=J$3)*(Allocations!$F$2:$F$201&gt;=J$3)*Allocations!$D$2:$D$201))</f>
        <v/>
      </c>
      <c r="K23" s="13">
        <f>IF($A23="","",SUMPRODUCT((Allocations!$A$2:$A$201=$A23)*(Allocations!$E$2:$E$201&lt;=K$3)*(Allocations!$F$2:$F$201&gt;=K$3)*Allocations!$D$2:$D$201))</f>
        <v/>
      </c>
      <c r="L23" s="13">
        <f>IF($A23="","",SUMPRODUCT((Allocations!$A$2:$A$201=$A23)*(Allocations!$E$2:$E$201&lt;=L$3)*(Allocations!$F$2:$F$201&gt;=L$3)*Allocations!$D$2:$D$201))</f>
        <v/>
      </c>
      <c r="M23" s="13">
        <f>IF($A23="","",SUMPRODUCT((Allocations!$A$2:$A$201=$A23)*(Allocations!$E$2:$E$201&lt;=M$3)*(Allocations!$F$2:$F$201&gt;=M$3)*Allocations!$D$2:$D$201))</f>
        <v/>
      </c>
      <c r="N23" s="13">
        <f>IF($A23="","",SUMPRODUCT((Allocations!$A$2:$A$201=$A23)*(Allocations!$E$2:$E$201&lt;=N$3)*(Allocations!$F$2:$F$201&gt;=N$3)*Allocations!$D$2:$D$201))</f>
        <v/>
      </c>
      <c r="O23" s="13">
        <f>IF($A23="","",SUMPRODUCT((Allocations!$A$2:$A$201=$A23)*(Allocations!$E$2:$E$201&lt;=O$3)*(Allocations!$F$2:$F$201&gt;=O$3)*Allocations!$D$2:$D$201))</f>
        <v/>
      </c>
      <c r="P23" s="13">
        <f>IF($A23="","",SUMPRODUCT((Allocations!$A$2:$A$201=$A23)*(Allocations!$E$2:$E$201&lt;=P$3)*(Allocations!$F$2:$F$201&gt;=P$3)*Allocations!$D$2:$D$201))</f>
        <v/>
      </c>
      <c r="Q23" s="13">
        <f>IF($A23="","",SUMPRODUCT((Allocations!$A$2:$A$201=$A23)*(Allocations!$E$2:$E$201&lt;=Q$3)*(Allocations!$F$2:$F$201&gt;=Q$3)*Allocations!$D$2:$D$201))</f>
        <v/>
      </c>
      <c r="R23" s="13">
        <f>IF($A23="","",SUMPRODUCT((Allocations!$A$2:$A$201=$A23)*(Allocations!$E$2:$E$201&lt;=R$3)*(Allocations!$F$2:$F$201&gt;=R$3)*Allocations!$D$2:$D$201))</f>
        <v/>
      </c>
      <c r="S23" s="13">
        <f>IF($A23="","",SUMPRODUCT((Allocations!$A$2:$A$201=$A23)*(Allocations!$E$2:$E$201&lt;=S$3)*(Allocations!$F$2:$F$201&gt;=S$3)*Allocations!$D$2:$D$201))</f>
        <v/>
      </c>
      <c r="T23" s="13">
        <f>IF($A23="","",SUMPRODUCT((Allocations!$A$2:$A$201=$A23)*(Allocations!$E$2:$E$201&lt;=T$3)*(Allocations!$F$2:$F$201&gt;=T$3)*Allocations!$D$2:$D$201))</f>
        <v/>
      </c>
      <c r="U23" s="13">
        <f>IF($A23="","",SUMPRODUCT((Allocations!$A$2:$A$201=$A23)*(Allocations!$E$2:$E$201&lt;=U$3)*(Allocations!$F$2:$F$201&gt;=U$3)*Allocations!$D$2:$D$201))</f>
        <v/>
      </c>
      <c r="V23" s="13">
        <f>IF($A23="","",SUMPRODUCT((Allocations!$A$2:$A$201=$A23)*(Allocations!$E$2:$E$201&lt;=V$3)*(Allocations!$F$2:$F$201&gt;=V$3)*Allocations!$D$2:$D$201))</f>
        <v/>
      </c>
      <c r="W23" s="13">
        <f>IF($A23="","",SUMPRODUCT((Allocations!$A$2:$A$201=$A23)*(Allocations!$E$2:$E$201&lt;=W$3)*(Allocations!$F$2:$F$201&gt;=W$3)*Allocations!$D$2:$D$201))</f>
        <v/>
      </c>
      <c r="X23" s="13">
        <f>IF($A23="","",SUMPRODUCT((Allocations!$A$2:$A$201=$A23)*(Allocations!$E$2:$E$201&lt;=X$3)*(Allocations!$F$2:$F$201&gt;=X$3)*Allocations!$D$2:$D$201))</f>
        <v/>
      </c>
      <c r="Y23" s="13">
        <f>IF($A23="","",SUMPRODUCT((Allocations!$A$2:$A$201=$A23)*(Allocations!$E$2:$E$201&lt;=Y$3)*(Allocations!$F$2:$F$201&gt;=Y$3)*Allocations!$D$2:$D$201))</f>
        <v/>
      </c>
      <c r="Z23" s="13">
        <f>IF($A23="","",SUMPRODUCT((Allocations!$A$2:$A$201=$A23)*(Allocations!$E$2:$E$201&lt;=Z$3)*(Allocations!$F$2:$F$201&gt;=Z$3)*Allocations!$D$2:$D$201))</f>
        <v/>
      </c>
      <c r="AA23" s="13">
        <f>IF($A23="","",SUMPRODUCT((Allocations!$A$2:$A$201=$A23)*(Allocations!$E$2:$E$201&lt;=AA$3)*(Allocations!$F$2:$F$201&gt;=AA$3)*Allocations!$D$2:$D$201))</f>
        <v/>
      </c>
      <c r="AB23" s="13">
        <f>IF($A23="","",SUMPRODUCT((Allocations!$A$2:$A$201=$A23)*(Allocations!$E$2:$E$201&lt;=AB$3)*(Allocations!$F$2:$F$201&gt;=AB$3)*Allocations!$D$2:$D$201))</f>
        <v/>
      </c>
      <c r="AC23" s="13">
        <f>IF($A23="","",SUMPRODUCT((Allocations!$A$2:$A$201=$A23)*(Allocations!$E$2:$E$201&lt;=AC$3)*(Allocations!$F$2:$F$201&gt;=AC$3)*Allocations!$D$2:$D$201))</f>
        <v/>
      </c>
      <c r="AD23" s="13">
        <f>IF($A23="","",SUMPRODUCT((Allocations!$A$2:$A$201=$A23)*(Allocations!$E$2:$E$201&lt;=AD$3)*(Allocations!$F$2:$F$201&gt;=AD$3)*Allocations!$D$2:$D$201))</f>
        <v/>
      </c>
      <c r="AE23" s="13">
        <f>IF($A23="","",SUMPRODUCT((Allocations!$A$2:$A$201=$A23)*(Allocations!$E$2:$E$201&lt;=AE$3)*(Allocations!$F$2:$F$201&gt;=AE$3)*Allocations!$D$2:$D$201))</f>
        <v/>
      </c>
      <c r="AF23" s="13">
        <f>IF($A23="","",SUMPRODUCT((Allocations!$A$2:$A$201=$A23)*(Allocations!$E$2:$E$201&lt;=AF$3)*(Allocations!$F$2:$F$201&gt;=AF$3)*Allocations!$D$2:$D$201))</f>
        <v/>
      </c>
      <c r="AG23" s="13">
        <f>IF($A23="","",SUMPRODUCT((Allocations!$A$2:$A$201=$A23)*(Allocations!$E$2:$E$201&lt;=AG$3)*(Allocations!$F$2:$F$201&gt;=AG$3)*Allocations!$D$2:$D$201))</f>
        <v/>
      </c>
      <c r="AH23" s="13">
        <f>IF($A23="","",SUMPRODUCT((Allocations!$A$2:$A$201=$A23)*(Allocations!$E$2:$E$201&lt;=AH$3)*(Allocations!$F$2:$F$201&gt;=AH$3)*Allocations!$D$2:$D$201))</f>
        <v/>
      </c>
      <c r="AI23" s="13">
        <f>IF($A23="","",SUMPRODUCT((Allocations!$A$2:$A$201=$A23)*(Allocations!$E$2:$E$201&lt;=AI$3)*(Allocations!$F$2:$F$201&gt;=AI$3)*Allocations!$D$2:$D$201))</f>
        <v/>
      </c>
      <c r="AJ23" s="13">
        <f>IF($A23="","",SUMPRODUCT((Allocations!$A$2:$A$201=$A23)*(Allocations!$E$2:$E$201&lt;=AJ$3)*(Allocations!$F$2:$F$201&gt;=AJ$3)*Allocations!$D$2:$D$201))</f>
        <v/>
      </c>
      <c r="AK23" s="13">
        <f>IF($A23="","",SUMPRODUCT((Allocations!$A$2:$A$201=$A23)*(Allocations!$E$2:$E$201&lt;=AK$3)*(Allocations!$F$2:$F$201&gt;=AK$3)*Allocations!$D$2:$D$201))</f>
        <v/>
      </c>
      <c r="AL23" s="13">
        <f>IF($A23="","",SUMPRODUCT((Allocations!$A$2:$A$201=$A23)*(Allocations!$E$2:$E$201&lt;=AL$3)*(Allocations!$F$2:$F$201&gt;=AL$3)*Allocations!$D$2:$D$201))</f>
        <v/>
      </c>
    </row>
  </sheetData>
  <conditionalFormatting sqref="C4:AL23">
    <cfRule type="expression" priority="1" dxfId="0">
      <formula>AND($A4&lt;&gt;"",C4&gt;$B4)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4" customWidth="1" min="39" max="39"/>
    <col width="14" customWidth="1" min="40" max="40"/>
  </cols>
  <sheetData>
    <row r="1">
      <c r="A1" s="3" t="inlineStr">
        <is>
          <t>Project</t>
        </is>
      </c>
      <c r="B1" s="3" t="inlineStr">
        <is>
          <t>Staff budget</t>
        </is>
      </c>
      <c r="C1" s="12">
        <f>EDATE('Monthly load'!$B$1,0)</f>
        <v/>
      </c>
      <c r="D1" s="12">
        <f>EDATE('Monthly load'!$B$1,1)</f>
        <v/>
      </c>
      <c r="E1" s="12">
        <f>EDATE('Monthly load'!$B$1,2)</f>
        <v/>
      </c>
      <c r="F1" s="12">
        <f>EDATE('Monthly load'!$B$1,3)</f>
        <v/>
      </c>
      <c r="G1" s="12">
        <f>EDATE('Monthly load'!$B$1,4)</f>
        <v/>
      </c>
      <c r="H1" s="12">
        <f>EDATE('Monthly load'!$B$1,5)</f>
        <v/>
      </c>
      <c r="I1" s="12">
        <f>EDATE('Monthly load'!$B$1,6)</f>
        <v/>
      </c>
      <c r="J1" s="12">
        <f>EDATE('Monthly load'!$B$1,7)</f>
        <v/>
      </c>
      <c r="K1" s="12">
        <f>EDATE('Monthly load'!$B$1,8)</f>
        <v/>
      </c>
      <c r="L1" s="12">
        <f>EDATE('Monthly load'!$B$1,9)</f>
        <v/>
      </c>
      <c r="M1" s="12">
        <f>EDATE('Monthly load'!$B$1,10)</f>
        <v/>
      </c>
      <c r="N1" s="12">
        <f>EDATE('Monthly load'!$B$1,11)</f>
        <v/>
      </c>
      <c r="O1" s="12">
        <f>EDATE('Monthly load'!$B$1,12)</f>
        <v/>
      </c>
      <c r="P1" s="12">
        <f>EDATE('Monthly load'!$B$1,13)</f>
        <v/>
      </c>
      <c r="Q1" s="12">
        <f>EDATE('Monthly load'!$B$1,14)</f>
        <v/>
      </c>
      <c r="R1" s="12">
        <f>EDATE('Monthly load'!$B$1,15)</f>
        <v/>
      </c>
      <c r="S1" s="12">
        <f>EDATE('Monthly load'!$B$1,16)</f>
        <v/>
      </c>
      <c r="T1" s="12">
        <f>EDATE('Monthly load'!$B$1,17)</f>
        <v/>
      </c>
      <c r="U1" s="12">
        <f>EDATE('Monthly load'!$B$1,18)</f>
        <v/>
      </c>
      <c r="V1" s="12">
        <f>EDATE('Monthly load'!$B$1,19)</f>
        <v/>
      </c>
      <c r="W1" s="12">
        <f>EDATE('Monthly load'!$B$1,20)</f>
        <v/>
      </c>
      <c r="X1" s="12">
        <f>EDATE('Monthly load'!$B$1,21)</f>
        <v/>
      </c>
      <c r="Y1" s="12">
        <f>EDATE('Monthly load'!$B$1,22)</f>
        <v/>
      </c>
      <c r="Z1" s="12">
        <f>EDATE('Monthly load'!$B$1,23)</f>
        <v/>
      </c>
      <c r="AA1" s="12">
        <f>EDATE('Monthly load'!$B$1,24)</f>
        <v/>
      </c>
      <c r="AB1" s="12">
        <f>EDATE('Monthly load'!$B$1,25)</f>
        <v/>
      </c>
      <c r="AC1" s="12">
        <f>EDATE('Monthly load'!$B$1,26)</f>
        <v/>
      </c>
      <c r="AD1" s="12">
        <f>EDATE('Monthly load'!$B$1,27)</f>
        <v/>
      </c>
      <c r="AE1" s="12">
        <f>EDATE('Monthly load'!$B$1,28)</f>
        <v/>
      </c>
      <c r="AF1" s="12">
        <f>EDATE('Monthly load'!$B$1,29)</f>
        <v/>
      </c>
      <c r="AG1" s="12">
        <f>EDATE('Monthly load'!$B$1,30)</f>
        <v/>
      </c>
      <c r="AH1" s="12">
        <f>EDATE('Monthly load'!$B$1,31)</f>
        <v/>
      </c>
      <c r="AI1" s="12">
        <f>EDATE('Monthly load'!$B$1,32)</f>
        <v/>
      </c>
      <c r="AJ1" s="12">
        <f>EDATE('Monthly load'!$B$1,33)</f>
        <v/>
      </c>
      <c r="AK1" s="12">
        <f>EDATE('Monthly load'!$B$1,34)</f>
        <v/>
      </c>
      <c r="AL1" s="12">
        <f>EDATE('Monthly load'!$B$1,35)</f>
        <v/>
      </c>
      <c r="AM1" s="3" t="inlineStr">
        <is>
          <t>Total</t>
        </is>
      </c>
      <c r="AN1" s="3" t="inlineStr">
        <is>
          <t>Left</t>
        </is>
      </c>
    </row>
    <row r="2">
      <c r="A2">
        <f>IF(Projects!A2="","",Projects!A2)</f>
        <v/>
      </c>
      <c r="B2" s="7">
        <f>IF(Projects!A2="","",Projects!E2)</f>
        <v/>
      </c>
      <c r="C2" s="7">
        <f>IF($A2="","",SUMPRODUCT((Allocations!$B$2:$B$201=$A2)*(Allocations!$E$2:$E$201&lt;=C$1)*(Allocations!$F$2:$F$201&gt;=C$1)*Allocations!$H$2:$H$201))</f>
        <v/>
      </c>
      <c r="D2" s="7">
        <f>IF($A2="","",SUMPRODUCT((Allocations!$B$2:$B$201=$A2)*(Allocations!$E$2:$E$201&lt;=D$1)*(Allocations!$F$2:$F$201&gt;=D$1)*Allocations!$H$2:$H$201))</f>
        <v/>
      </c>
      <c r="E2" s="7">
        <f>IF($A2="","",SUMPRODUCT((Allocations!$B$2:$B$201=$A2)*(Allocations!$E$2:$E$201&lt;=E$1)*(Allocations!$F$2:$F$201&gt;=E$1)*Allocations!$H$2:$H$201))</f>
        <v/>
      </c>
      <c r="F2" s="7">
        <f>IF($A2="","",SUMPRODUCT((Allocations!$B$2:$B$201=$A2)*(Allocations!$E$2:$E$201&lt;=F$1)*(Allocations!$F$2:$F$201&gt;=F$1)*Allocations!$H$2:$H$201))</f>
        <v/>
      </c>
      <c r="G2" s="7">
        <f>IF($A2="","",SUMPRODUCT((Allocations!$B$2:$B$201=$A2)*(Allocations!$E$2:$E$201&lt;=G$1)*(Allocations!$F$2:$F$201&gt;=G$1)*Allocations!$H$2:$H$201))</f>
        <v/>
      </c>
      <c r="H2" s="7">
        <f>IF($A2="","",SUMPRODUCT((Allocations!$B$2:$B$201=$A2)*(Allocations!$E$2:$E$201&lt;=H$1)*(Allocations!$F$2:$F$201&gt;=H$1)*Allocations!$H$2:$H$201))</f>
        <v/>
      </c>
      <c r="I2" s="7">
        <f>IF($A2="","",SUMPRODUCT((Allocations!$B$2:$B$201=$A2)*(Allocations!$E$2:$E$201&lt;=I$1)*(Allocations!$F$2:$F$201&gt;=I$1)*Allocations!$H$2:$H$201))</f>
        <v/>
      </c>
      <c r="J2" s="7">
        <f>IF($A2="","",SUMPRODUCT((Allocations!$B$2:$B$201=$A2)*(Allocations!$E$2:$E$201&lt;=J$1)*(Allocations!$F$2:$F$201&gt;=J$1)*Allocations!$H$2:$H$201))</f>
        <v/>
      </c>
      <c r="K2" s="7">
        <f>IF($A2="","",SUMPRODUCT((Allocations!$B$2:$B$201=$A2)*(Allocations!$E$2:$E$201&lt;=K$1)*(Allocations!$F$2:$F$201&gt;=K$1)*Allocations!$H$2:$H$201))</f>
        <v/>
      </c>
      <c r="L2" s="7">
        <f>IF($A2="","",SUMPRODUCT((Allocations!$B$2:$B$201=$A2)*(Allocations!$E$2:$E$201&lt;=L$1)*(Allocations!$F$2:$F$201&gt;=L$1)*Allocations!$H$2:$H$201))</f>
        <v/>
      </c>
      <c r="M2" s="7">
        <f>IF($A2="","",SUMPRODUCT((Allocations!$B$2:$B$201=$A2)*(Allocations!$E$2:$E$201&lt;=M$1)*(Allocations!$F$2:$F$201&gt;=M$1)*Allocations!$H$2:$H$201))</f>
        <v/>
      </c>
      <c r="N2" s="7">
        <f>IF($A2="","",SUMPRODUCT((Allocations!$B$2:$B$201=$A2)*(Allocations!$E$2:$E$201&lt;=N$1)*(Allocations!$F$2:$F$201&gt;=N$1)*Allocations!$H$2:$H$201))</f>
        <v/>
      </c>
      <c r="O2" s="7">
        <f>IF($A2="","",SUMPRODUCT((Allocations!$B$2:$B$201=$A2)*(Allocations!$E$2:$E$201&lt;=O$1)*(Allocations!$F$2:$F$201&gt;=O$1)*Allocations!$H$2:$H$201))</f>
        <v/>
      </c>
      <c r="P2" s="7">
        <f>IF($A2="","",SUMPRODUCT((Allocations!$B$2:$B$201=$A2)*(Allocations!$E$2:$E$201&lt;=P$1)*(Allocations!$F$2:$F$201&gt;=P$1)*Allocations!$H$2:$H$201))</f>
        <v/>
      </c>
      <c r="Q2" s="7">
        <f>IF($A2="","",SUMPRODUCT((Allocations!$B$2:$B$201=$A2)*(Allocations!$E$2:$E$201&lt;=Q$1)*(Allocations!$F$2:$F$201&gt;=Q$1)*Allocations!$H$2:$H$201))</f>
        <v/>
      </c>
      <c r="R2" s="7">
        <f>IF($A2="","",SUMPRODUCT((Allocations!$B$2:$B$201=$A2)*(Allocations!$E$2:$E$201&lt;=R$1)*(Allocations!$F$2:$F$201&gt;=R$1)*Allocations!$H$2:$H$201))</f>
        <v/>
      </c>
      <c r="S2" s="7">
        <f>IF($A2="","",SUMPRODUCT((Allocations!$B$2:$B$201=$A2)*(Allocations!$E$2:$E$201&lt;=S$1)*(Allocations!$F$2:$F$201&gt;=S$1)*Allocations!$H$2:$H$201))</f>
        <v/>
      </c>
      <c r="T2" s="7">
        <f>IF($A2="","",SUMPRODUCT((Allocations!$B$2:$B$201=$A2)*(Allocations!$E$2:$E$201&lt;=T$1)*(Allocations!$F$2:$F$201&gt;=T$1)*Allocations!$H$2:$H$201))</f>
        <v/>
      </c>
      <c r="U2" s="7">
        <f>IF($A2="","",SUMPRODUCT((Allocations!$B$2:$B$201=$A2)*(Allocations!$E$2:$E$201&lt;=U$1)*(Allocations!$F$2:$F$201&gt;=U$1)*Allocations!$H$2:$H$201))</f>
        <v/>
      </c>
      <c r="V2" s="7">
        <f>IF($A2="","",SUMPRODUCT((Allocations!$B$2:$B$201=$A2)*(Allocations!$E$2:$E$201&lt;=V$1)*(Allocations!$F$2:$F$201&gt;=V$1)*Allocations!$H$2:$H$201))</f>
        <v/>
      </c>
      <c r="W2" s="7">
        <f>IF($A2="","",SUMPRODUCT((Allocations!$B$2:$B$201=$A2)*(Allocations!$E$2:$E$201&lt;=W$1)*(Allocations!$F$2:$F$201&gt;=W$1)*Allocations!$H$2:$H$201))</f>
        <v/>
      </c>
      <c r="X2" s="7">
        <f>IF($A2="","",SUMPRODUCT((Allocations!$B$2:$B$201=$A2)*(Allocations!$E$2:$E$201&lt;=X$1)*(Allocations!$F$2:$F$201&gt;=X$1)*Allocations!$H$2:$H$201))</f>
        <v/>
      </c>
      <c r="Y2" s="7">
        <f>IF($A2="","",SUMPRODUCT((Allocations!$B$2:$B$201=$A2)*(Allocations!$E$2:$E$201&lt;=Y$1)*(Allocations!$F$2:$F$201&gt;=Y$1)*Allocations!$H$2:$H$201))</f>
        <v/>
      </c>
      <c r="Z2" s="7">
        <f>IF($A2="","",SUMPRODUCT((Allocations!$B$2:$B$201=$A2)*(Allocations!$E$2:$E$201&lt;=Z$1)*(Allocations!$F$2:$F$201&gt;=Z$1)*Allocations!$H$2:$H$201))</f>
        <v/>
      </c>
      <c r="AA2" s="7">
        <f>IF($A2="","",SUMPRODUCT((Allocations!$B$2:$B$201=$A2)*(Allocations!$E$2:$E$201&lt;=AA$1)*(Allocations!$F$2:$F$201&gt;=AA$1)*Allocations!$H$2:$H$201))</f>
        <v/>
      </c>
      <c r="AB2" s="7">
        <f>IF($A2="","",SUMPRODUCT((Allocations!$B$2:$B$201=$A2)*(Allocations!$E$2:$E$201&lt;=AB$1)*(Allocations!$F$2:$F$201&gt;=AB$1)*Allocations!$H$2:$H$201))</f>
        <v/>
      </c>
      <c r="AC2" s="7">
        <f>IF($A2="","",SUMPRODUCT((Allocations!$B$2:$B$201=$A2)*(Allocations!$E$2:$E$201&lt;=AC$1)*(Allocations!$F$2:$F$201&gt;=AC$1)*Allocations!$H$2:$H$201))</f>
        <v/>
      </c>
      <c r="AD2" s="7">
        <f>IF($A2="","",SUMPRODUCT((Allocations!$B$2:$B$201=$A2)*(Allocations!$E$2:$E$201&lt;=AD$1)*(Allocations!$F$2:$F$201&gt;=AD$1)*Allocations!$H$2:$H$201))</f>
        <v/>
      </c>
      <c r="AE2" s="7">
        <f>IF($A2="","",SUMPRODUCT((Allocations!$B$2:$B$201=$A2)*(Allocations!$E$2:$E$201&lt;=AE$1)*(Allocations!$F$2:$F$201&gt;=AE$1)*Allocations!$H$2:$H$201))</f>
        <v/>
      </c>
      <c r="AF2" s="7">
        <f>IF($A2="","",SUMPRODUCT((Allocations!$B$2:$B$201=$A2)*(Allocations!$E$2:$E$201&lt;=AF$1)*(Allocations!$F$2:$F$201&gt;=AF$1)*Allocations!$H$2:$H$201))</f>
        <v/>
      </c>
      <c r="AG2" s="7">
        <f>IF($A2="","",SUMPRODUCT((Allocations!$B$2:$B$201=$A2)*(Allocations!$E$2:$E$201&lt;=AG$1)*(Allocations!$F$2:$F$201&gt;=AG$1)*Allocations!$H$2:$H$201))</f>
        <v/>
      </c>
      <c r="AH2" s="7">
        <f>IF($A2="","",SUMPRODUCT((Allocations!$B$2:$B$201=$A2)*(Allocations!$E$2:$E$201&lt;=AH$1)*(Allocations!$F$2:$F$201&gt;=AH$1)*Allocations!$H$2:$H$201))</f>
        <v/>
      </c>
      <c r="AI2" s="7">
        <f>IF($A2="","",SUMPRODUCT((Allocations!$B$2:$B$201=$A2)*(Allocations!$E$2:$E$201&lt;=AI$1)*(Allocations!$F$2:$F$201&gt;=AI$1)*Allocations!$H$2:$H$201))</f>
        <v/>
      </c>
      <c r="AJ2" s="7">
        <f>IF($A2="","",SUMPRODUCT((Allocations!$B$2:$B$201=$A2)*(Allocations!$E$2:$E$201&lt;=AJ$1)*(Allocations!$F$2:$F$201&gt;=AJ$1)*Allocations!$H$2:$H$201))</f>
        <v/>
      </c>
      <c r="AK2" s="7">
        <f>IF($A2="","",SUMPRODUCT((Allocations!$B$2:$B$201=$A2)*(Allocations!$E$2:$E$201&lt;=AK$1)*(Allocations!$F$2:$F$201&gt;=AK$1)*Allocations!$H$2:$H$201))</f>
        <v/>
      </c>
      <c r="AL2" s="7">
        <f>IF($A2="","",SUMPRODUCT((Allocations!$B$2:$B$201=$A2)*(Allocations!$E$2:$E$201&lt;=AL$1)*(Allocations!$F$2:$F$201&gt;=AL$1)*Allocations!$H$2:$H$201))</f>
        <v/>
      </c>
      <c r="AM2" s="7">
        <f>IF($A2="","",SUM(C2:AL2))</f>
        <v/>
      </c>
      <c r="AN2" s="7">
        <f>IF($A2="","",B2-AM2)</f>
        <v/>
      </c>
    </row>
    <row r="3">
      <c r="A3">
        <f>IF(Projects!A3="","",Projects!A3)</f>
        <v/>
      </c>
      <c r="B3" s="7">
        <f>IF(Projects!A3="","",Projects!E3)</f>
        <v/>
      </c>
      <c r="C3" s="7">
        <f>IF($A3="","",SUMPRODUCT((Allocations!$B$2:$B$201=$A3)*(Allocations!$E$2:$E$201&lt;=C$1)*(Allocations!$F$2:$F$201&gt;=C$1)*Allocations!$H$2:$H$201))</f>
        <v/>
      </c>
      <c r="D3" s="7">
        <f>IF($A3="","",SUMPRODUCT((Allocations!$B$2:$B$201=$A3)*(Allocations!$E$2:$E$201&lt;=D$1)*(Allocations!$F$2:$F$201&gt;=D$1)*Allocations!$H$2:$H$201))</f>
        <v/>
      </c>
      <c r="E3" s="7">
        <f>IF($A3="","",SUMPRODUCT((Allocations!$B$2:$B$201=$A3)*(Allocations!$E$2:$E$201&lt;=E$1)*(Allocations!$F$2:$F$201&gt;=E$1)*Allocations!$H$2:$H$201))</f>
        <v/>
      </c>
      <c r="F3" s="7">
        <f>IF($A3="","",SUMPRODUCT((Allocations!$B$2:$B$201=$A3)*(Allocations!$E$2:$E$201&lt;=F$1)*(Allocations!$F$2:$F$201&gt;=F$1)*Allocations!$H$2:$H$201))</f>
        <v/>
      </c>
      <c r="G3" s="7">
        <f>IF($A3="","",SUMPRODUCT((Allocations!$B$2:$B$201=$A3)*(Allocations!$E$2:$E$201&lt;=G$1)*(Allocations!$F$2:$F$201&gt;=G$1)*Allocations!$H$2:$H$201))</f>
        <v/>
      </c>
      <c r="H3" s="7">
        <f>IF($A3="","",SUMPRODUCT((Allocations!$B$2:$B$201=$A3)*(Allocations!$E$2:$E$201&lt;=H$1)*(Allocations!$F$2:$F$201&gt;=H$1)*Allocations!$H$2:$H$201))</f>
        <v/>
      </c>
      <c r="I3" s="7">
        <f>IF($A3="","",SUMPRODUCT((Allocations!$B$2:$B$201=$A3)*(Allocations!$E$2:$E$201&lt;=I$1)*(Allocations!$F$2:$F$201&gt;=I$1)*Allocations!$H$2:$H$201))</f>
        <v/>
      </c>
      <c r="J3" s="7">
        <f>IF($A3="","",SUMPRODUCT((Allocations!$B$2:$B$201=$A3)*(Allocations!$E$2:$E$201&lt;=J$1)*(Allocations!$F$2:$F$201&gt;=J$1)*Allocations!$H$2:$H$201))</f>
        <v/>
      </c>
      <c r="K3" s="7">
        <f>IF($A3="","",SUMPRODUCT((Allocations!$B$2:$B$201=$A3)*(Allocations!$E$2:$E$201&lt;=K$1)*(Allocations!$F$2:$F$201&gt;=K$1)*Allocations!$H$2:$H$201))</f>
        <v/>
      </c>
      <c r="L3" s="7">
        <f>IF($A3="","",SUMPRODUCT((Allocations!$B$2:$B$201=$A3)*(Allocations!$E$2:$E$201&lt;=L$1)*(Allocations!$F$2:$F$201&gt;=L$1)*Allocations!$H$2:$H$201))</f>
        <v/>
      </c>
      <c r="M3" s="7">
        <f>IF($A3="","",SUMPRODUCT((Allocations!$B$2:$B$201=$A3)*(Allocations!$E$2:$E$201&lt;=M$1)*(Allocations!$F$2:$F$201&gt;=M$1)*Allocations!$H$2:$H$201))</f>
        <v/>
      </c>
      <c r="N3" s="7">
        <f>IF($A3="","",SUMPRODUCT((Allocations!$B$2:$B$201=$A3)*(Allocations!$E$2:$E$201&lt;=N$1)*(Allocations!$F$2:$F$201&gt;=N$1)*Allocations!$H$2:$H$201))</f>
        <v/>
      </c>
      <c r="O3" s="7">
        <f>IF($A3="","",SUMPRODUCT((Allocations!$B$2:$B$201=$A3)*(Allocations!$E$2:$E$201&lt;=O$1)*(Allocations!$F$2:$F$201&gt;=O$1)*Allocations!$H$2:$H$201))</f>
        <v/>
      </c>
      <c r="P3" s="7">
        <f>IF($A3="","",SUMPRODUCT((Allocations!$B$2:$B$201=$A3)*(Allocations!$E$2:$E$201&lt;=P$1)*(Allocations!$F$2:$F$201&gt;=P$1)*Allocations!$H$2:$H$201))</f>
        <v/>
      </c>
      <c r="Q3" s="7">
        <f>IF($A3="","",SUMPRODUCT((Allocations!$B$2:$B$201=$A3)*(Allocations!$E$2:$E$201&lt;=Q$1)*(Allocations!$F$2:$F$201&gt;=Q$1)*Allocations!$H$2:$H$201))</f>
        <v/>
      </c>
      <c r="R3" s="7">
        <f>IF($A3="","",SUMPRODUCT((Allocations!$B$2:$B$201=$A3)*(Allocations!$E$2:$E$201&lt;=R$1)*(Allocations!$F$2:$F$201&gt;=R$1)*Allocations!$H$2:$H$201))</f>
        <v/>
      </c>
      <c r="S3" s="7">
        <f>IF($A3="","",SUMPRODUCT((Allocations!$B$2:$B$201=$A3)*(Allocations!$E$2:$E$201&lt;=S$1)*(Allocations!$F$2:$F$201&gt;=S$1)*Allocations!$H$2:$H$201))</f>
        <v/>
      </c>
      <c r="T3" s="7">
        <f>IF($A3="","",SUMPRODUCT((Allocations!$B$2:$B$201=$A3)*(Allocations!$E$2:$E$201&lt;=T$1)*(Allocations!$F$2:$F$201&gt;=T$1)*Allocations!$H$2:$H$201))</f>
        <v/>
      </c>
      <c r="U3" s="7">
        <f>IF($A3="","",SUMPRODUCT((Allocations!$B$2:$B$201=$A3)*(Allocations!$E$2:$E$201&lt;=U$1)*(Allocations!$F$2:$F$201&gt;=U$1)*Allocations!$H$2:$H$201))</f>
        <v/>
      </c>
      <c r="V3" s="7">
        <f>IF($A3="","",SUMPRODUCT((Allocations!$B$2:$B$201=$A3)*(Allocations!$E$2:$E$201&lt;=V$1)*(Allocations!$F$2:$F$201&gt;=V$1)*Allocations!$H$2:$H$201))</f>
        <v/>
      </c>
      <c r="W3" s="7">
        <f>IF($A3="","",SUMPRODUCT((Allocations!$B$2:$B$201=$A3)*(Allocations!$E$2:$E$201&lt;=W$1)*(Allocations!$F$2:$F$201&gt;=W$1)*Allocations!$H$2:$H$201))</f>
        <v/>
      </c>
      <c r="X3" s="7">
        <f>IF($A3="","",SUMPRODUCT((Allocations!$B$2:$B$201=$A3)*(Allocations!$E$2:$E$201&lt;=X$1)*(Allocations!$F$2:$F$201&gt;=X$1)*Allocations!$H$2:$H$201))</f>
        <v/>
      </c>
      <c r="Y3" s="7">
        <f>IF($A3="","",SUMPRODUCT((Allocations!$B$2:$B$201=$A3)*(Allocations!$E$2:$E$201&lt;=Y$1)*(Allocations!$F$2:$F$201&gt;=Y$1)*Allocations!$H$2:$H$201))</f>
        <v/>
      </c>
      <c r="Z3" s="7">
        <f>IF($A3="","",SUMPRODUCT((Allocations!$B$2:$B$201=$A3)*(Allocations!$E$2:$E$201&lt;=Z$1)*(Allocations!$F$2:$F$201&gt;=Z$1)*Allocations!$H$2:$H$201))</f>
        <v/>
      </c>
      <c r="AA3" s="7">
        <f>IF($A3="","",SUMPRODUCT((Allocations!$B$2:$B$201=$A3)*(Allocations!$E$2:$E$201&lt;=AA$1)*(Allocations!$F$2:$F$201&gt;=AA$1)*Allocations!$H$2:$H$201))</f>
        <v/>
      </c>
      <c r="AB3" s="7">
        <f>IF($A3="","",SUMPRODUCT((Allocations!$B$2:$B$201=$A3)*(Allocations!$E$2:$E$201&lt;=AB$1)*(Allocations!$F$2:$F$201&gt;=AB$1)*Allocations!$H$2:$H$201))</f>
        <v/>
      </c>
      <c r="AC3" s="7">
        <f>IF($A3="","",SUMPRODUCT((Allocations!$B$2:$B$201=$A3)*(Allocations!$E$2:$E$201&lt;=AC$1)*(Allocations!$F$2:$F$201&gt;=AC$1)*Allocations!$H$2:$H$201))</f>
        <v/>
      </c>
      <c r="AD3" s="7">
        <f>IF($A3="","",SUMPRODUCT((Allocations!$B$2:$B$201=$A3)*(Allocations!$E$2:$E$201&lt;=AD$1)*(Allocations!$F$2:$F$201&gt;=AD$1)*Allocations!$H$2:$H$201))</f>
        <v/>
      </c>
      <c r="AE3" s="7">
        <f>IF($A3="","",SUMPRODUCT((Allocations!$B$2:$B$201=$A3)*(Allocations!$E$2:$E$201&lt;=AE$1)*(Allocations!$F$2:$F$201&gt;=AE$1)*Allocations!$H$2:$H$201))</f>
        <v/>
      </c>
      <c r="AF3" s="7">
        <f>IF($A3="","",SUMPRODUCT((Allocations!$B$2:$B$201=$A3)*(Allocations!$E$2:$E$201&lt;=AF$1)*(Allocations!$F$2:$F$201&gt;=AF$1)*Allocations!$H$2:$H$201))</f>
        <v/>
      </c>
      <c r="AG3" s="7">
        <f>IF($A3="","",SUMPRODUCT((Allocations!$B$2:$B$201=$A3)*(Allocations!$E$2:$E$201&lt;=AG$1)*(Allocations!$F$2:$F$201&gt;=AG$1)*Allocations!$H$2:$H$201))</f>
        <v/>
      </c>
      <c r="AH3" s="7">
        <f>IF($A3="","",SUMPRODUCT((Allocations!$B$2:$B$201=$A3)*(Allocations!$E$2:$E$201&lt;=AH$1)*(Allocations!$F$2:$F$201&gt;=AH$1)*Allocations!$H$2:$H$201))</f>
        <v/>
      </c>
      <c r="AI3" s="7">
        <f>IF($A3="","",SUMPRODUCT((Allocations!$B$2:$B$201=$A3)*(Allocations!$E$2:$E$201&lt;=AI$1)*(Allocations!$F$2:$F$201&gt;=AI$1)*Allocations!$H$2:$H$201))</f>
        <v/>
      </c>
      <c r="AJ3" s="7">
        <f>IF($A3="","",SUMPRODUCT((Allocations!$B$2:$B$201=$A3)*(Allocations!$E$2:$E$201&lt;=AJ$1)*(Allocations!$F$2:$F$201&gt;=AJ$1)*Allocations!$H$2:$H$201))</f>
        <v/>
      </c>
      <c r="AK3" s="7">
        <f>IF($A3="","",SUMPRODUCT((Allocations!$B$2:$B$201=$A3)*(Allocations!$E$2:$E$201&lt;=AK$1)*(Allocations!$F$2:$F$201&gt;=AK$1)*Allocations!$H$2:$H$201))</f>
        <v/>
      </c>
      <c r="AL3" s="7">
        <f>IF($A3="","",SUMPRODUCT((Allocations!$B$2:$B$201=$A3)*(Allocations!$E$2:$E$201&lt;=AL$1)*(Allocations!$F$2:$F$201&gt;=AL$1)*Allocations!$H$2:$H$201))</f>
        <v/>
      </c>
      <c r="AM3" s="7">
        <f>IF($A3="","",SUM(C3:AL3))</f>
        <v/>
      </c>
      <c r="AN3" s="7">
        <f>IF($A3="","",B3-AM3)</f>
        <v/>
      </c>
    </row>
    <row r="4">
      <c r="A4">
        <f>IF(Projects!A4="","",Projects!A4)</f>
        <v/>
      </c>
      <c r="B4" s="7">
        <f>IF(Projects!A4="","",Projects!E4)</f>
        <v/>
      </c>
      <c r="C4" s="7">
        <f>IF($A4="","",SUMPRODUCT((Allocations!$B$2:$B$201=$A4)*(Allocations!$E$2:$E$201&lt;=C$1)*(Allocations!$F$2:$F$201&gt;=C$1)*Allocations!$H$2:$H$201))</f>
        <v/>
      </c>
      <c r="D4" s="7">
        <f>IF($A4="","",SUMPRODUCT((Allocations!$B$2:$B$201=$A4)*(Allocations!$E$2:$E$201&lt;=D$1)*(Allocations!$F$2:$F$201&gt;=D$1)*Allocations!$H$2:$H$201))</f>
        <v/>
      </c>
      <c r="E4" s="7">
        <f>IF($A4="","",SUMPRODUCT((Allocations!$B$2:$B$201=$A4)*(Allocations!$E$2:$E$201&lt;=E$1)*(Allocations!$F$2:$F$201&gt;=E$1)*Allocations!$H$2:$H$201))</f>
        <v/>
      </c>
      <c r="F4" s="7">
        <f>IF($A4="","",SUMPRODUCT((Allocations!$B$2:$B$201=$A4)*(Allocations!$E$2:$E$201&lt;=F$1)*(Allocations!$F$2:$F$201&gt;=F$1)*Allocations!$H$2:$H$201))</f>
        <v/>
      </c>
      <c r="G4" s="7">
        <f>IF($A4="","",SUMPRODUCT((Allocations!$B$2:$B$201=$A4)*(Allocations!$E$2:$E$201&lt;=G$1)*(Allocations!$F$2:$F$201&gt;=G$1)*Allocations!$H$2:$H$201))</f>
        <v/>
      </c>
      <c r="H4" s="7">
        <f>IF($A4="","",SUMPRODUCT((Allocations!$B$2:$B$201=$A4)*(Allocations!$E$2:$E$201&lt;=H$1)*(Allocations!$F$2:$F$201&gt;=H$1)*Allocations!$H$2:$H$201))</f>
        <v/>
      </c>
      <c r="I4" s="7">
        <f>IF($A4="","",SUMPRODUCT((Allocations!$B$2:$B$201=$A4)*(Allocations!$E$2:$E$201&lt;=I$1)*(Allocations!$F$2:$F$201&gt;=I$1)*Allocations!$H$2:$H$201))</f>
        <v/>
      </c>
      <c r="J4" s="7">
        <f>IF($A4="","",SUMPRODUCT((Allocations!$B$2:$B$201=$A4)*(Allocations!$E$2:$E$201&lt;=J$1)*(Allocations!$F$2:$F$201&gt;=J$1)*Allocations!$H$2:$H$201))</f>
        <v/>
      </c>
      <c r="K4" s="7">
        <f>IF($A4="","",SUMPRODUCT((Allocations!$B$2:$B$201=$A4)*(Allocations!$E$2:$E$201&lt;=K$1)*(Allocations!$F$2:$F$201&gt;=K$1)*Allocations!$H$2:$H$201))</f>
        <v/>
      </c>
      <c r="L4" s="7">
        <f>IF($A4="","",SUMPRODUCT((Allocations!$B$2:$B$201=$A4)*(Allocations!$E$2:$E$201&lt;=L$1)*(Allocations!$F$2:$F$201&gt;=L$1)*Allocations!$H$2:$H$201))</f>
        <v/>
      </c>
      <c r="M4" s="7">
        <f>IF($A4="","",SUMPRODUCT((Allocations!$B$2:$B$201=$A4)*(Allocations!$E$2:$E$201&lt;=M$1)*(Allocations!$F$2:$F$201&gt;=M$1)*Allocations!$H$2:$H$201))</f>
        <v/>
      </c>
      <c r="N4" s="7">
        <f>IF($A4="","",SUMPRODUCT((Allocations!$B$2:$B$201=$A4)*(Allocations!$E$2:$E$201&lt;=N$1)*(Allocations!$F$2:$F$201&gt;=N$1)*Allocations!$H$2:$H$201))</f>
        <v/>
      </c>
      <c r="O4" s="7">
        <f>IF($A4="","",SUMPRODUCT((Allocations!$B$2:$B$201=$A4)*(Allocations!$E$2:$E$201&lt;=O$1)*(Allocations!$F$2:$F$201&gt;=O$1)*Allocations!$H$2:$H$201))</f>
        <v/>
      </c>
      <c r="P4" s="7">
        <f>IF($A4="","",SUMPRODUCT((Allocations!$B$2:$B$201=$A4)*(Allocations!$E$2:$E$201&lt;=P$1)*(Allocations!$F$2:$F$201&gt;=P$1)*Allocations!$H$2:$H$201))</f>
        <v/>
      </c>
      <c r="Q4" s="7">
        <f>IF($A4="","",SUMPRODUCT((Allocations!$B$2:$B$201=$A4)*(Allocations!$E$2:$E$201&lt;=Q$1)*(Allocations!$F$2:$F$201&gt;=Q$1)*Allocations!$H$2:$H$201))</f>
        <v/>
      </c>
      <c r="R4" s="7">
        <f>IF($A4="","",SUMPRODUCT((Allocations!$B$2:$B$201=$A4)*(Allocations!$E$2:$E$201&lt;=R$1)*(Allocations!$F$2:$F$201&gt;=R$1)*Allocations!$H$2:$H$201))</f>
        <v/>
      </c>
      <c r="S4" s="7">
        <f>IF($A4="","",SUMPRODUCT((Allocations!$B$2:$B$201=$A4)*(Allocations!$E$2:$E$201&lt;=S$1)*(Allocations!$F$2:$F$201&gt;=S$1)*Allocations!$H$2:$H$201))</f>
        <v/>
      </c>
      <c r="T4" s="7">
        <f>IF($A4="","",SUMPRODUCT((Allocations!$B$2:$B$201=$A4)*(Allocations!$E$2:$E$201&lt;=T$1)*(Allocations!$F$2:$F$201&gt;=T$1)*Allocations!$H$2:$H$201))</f>
        <v/>
      </c>
      <c r="U4" s="7">
        <f>IF($A4="","",SUMPRODUCT((Allocations!$B$2:$B$201=$A4)*(Allocations!$E$2:$E$201&lt;=U$1)*(Allocations!$F$2:$F$201&gt;=U$1)*Allocations!$H$2:$H$201))</f>
        <v/>
      </c>
      <c r="V4" s="7">
        <f>IF($A4="","",SUMPRODUCT((Allocations!$B$2:$B$201=$A4)*(Allocations!$E$2:$E$201&lt;=V$1)*(Allocations!$F$2:$F$201&gt;=V$1)*Allocations!$H$2:$H$201))</f>
        <v/>
      </c>
      <c r="W4" s="7">
        <f>IF($A4="","",SUMPRODUCT((Allocations!$B$2:$B$201=$A4)*(Allocations!$E$2:$E$201&lt;=W$1)*(Allocations!$F$2:$F$201&gt;=W$1)*Allocations!$H$2:$H$201))</f>
        <v/>
      </c>
      <c r="X4" s="7">
        <f>IF($A4="","",SUMPRODUCT((Allocations!$B$2:$B$201=$A4)*(Allocations!$E$2:$E$201&lt;=X$1)*(Allocations!$F$2:$F$201&gt;=X$1)*Allocations!$H$2:$H$201))</f>
        <v/>
      </c>
      <c r="Y4" s="7">
        <f>IF($A4="","",SUMPRODUCT((Allocations!$B$2:$B$201=$A4)*(Allocations!$E$2:$E$201&lt;=Y$1)*(Allocations!$F$2:$F$201&gt;=Y$1)*Allocations!$H$2:$H$201))</f>
        <v/>
      </c>
      <c r="Z4" s="7">
        <f>IF($A4="","",SUMPRODUCT((Allocations!$B$2:$B$201=$A4)*(Allocations!$E$2:$E$201&lt;=Z$1)*(Allocations!$F$2:$F$201&gt;=Z$1)*Allocations!$H$2:$H$201))</f>
        <v/>
      </c>
      <c r="AA4" s="7">
        <f>IF($A4="","",SUMPRODUCT((Allocations!$B$2:$B$201=$A4)*(Allocations!$E$2:$E$201&lt;=AA$1)*(Allocations!$F$2:$F$201&gt;=AA$1)*Allocations!$H$2:$H$201))</f>
        <v/>
      </c>
      <c r="AB4" s="7">
        <f>IF($A4="","",SUMPRODUCT((Allocations!$B$2:$B$201=$A4)*(Allocations!$E$2:$E$201&lt;=AB$1)*(Allocations!$F$2:$F$201&gt;=AB$1)*Allocations!$H$2:$H$201))</f>
        <v/>
      </c>
      <c r="AC4" s="7">
        <f>IF($A4="","",SUMPRODUCT((Allocations!$B$2:$B$201=$A4)*(Allocations!$E$2:$E$201&lt;=AC$1)*(Allocations!$F$2:$F$201&gt;=AC$1)*Allocations!$H$2:$H$201))</f>
        <v/>
      </c>
      <c r="AD4" s="7">
        <f>IF($A4="","",SUMPRODUCT((Allocations!$B$2:$B$201=$A4)*(Allocations!$E$2:$E$201&lt;=AD$1)*(Allocations!$F$2:$F$201&gt;=AD$1)*Allocations!$H$2:$H$201))</f>
        <v/>
      </c>
      <c r="AE4" s="7">
        <f>IF($A4="","",SUMPRODUCT((Allocations!$B$2:$B$201=$A4)*(Allocations!$E$2:$E$201&lt;=AE$1)*(Allocations!$F$2:$F$201&gt;=AE$1)*Allocations!$H$2:$H$201))</f>
        <v/>
      </c>
      <c r="AF4" s="7">
        <f>IF($A4="","",SUMPRODUCT((Allocations!$B$2:$B$201=$A4)*(Allocations!$E$2:$E$201&lt;=AF$1)*(Allocations!$F$2:$F$201&gt;=AF$1)*Allocations!$H$2:$H$201))</f>
        <v/>
      </c>
      <c r="AG4" s="7">
        <f>IF($A4="","",SUMPRODUCT((Allocations!$B$2:$B$201=$A4)*(Allocations!$E$2:$E$201&lt;=AG$1)*(Allocations!$F$2:$F$201&gt;=AG$1)*Allocations!$H$2:$H$201))</f>
        <v/>
      </c>
      <c r="AH4" s="7">
        <f>IF($A4="","",SUMPRODUCT((Allocations!$B$2:$B$201=$A4)*(Allocations!$E$2:$E$201&lt;=AH$1)*(Allocations!$F$2:$F$201&gt;=AH$1)*Allocations!$H$2:$H$201))</f>
        <v/>
      </c>
      <c r="AI4" s="7">
        <f>IF($A4="","",SUMPRODUCT((Allocations!$B$2:$B$201=$A4)*(Allocations!$E$2:$E$201&lt;=AI$1)*(Allocations!$F$2:$F$201&gt;=AI$1)*Allocations!$H$2:$H$201))</f>
        <v/>
      </c>
      <c r="AJ4" s="7">
        <f>IF($A4="","",SUMPRODUCT((Allocations!$B$2:$B$201=$A4)*(Allocations!$E$2:$E$201&lt;=AJ$1)*(Allocations!$F$2:$F$201&gt;=AJ$1)*Allocations!$H$2:$H$201))</f>
        <v/>
      </c>
      <c r="AK4" s="7">
        <f>IF($A4="","",SUMPRODUCT((Allocations!$B$2:$B$201=$A4)*(Allocations!$E$2:$E$201&lt;=AK$1)*(Allocations!$F$2:$F$201&gt;=AK$1)*Allocations!$H$2:$H$201))</f>
        <v/>
      </c>
      <c r="AL4" s="7">
        <f>IF($A4="","",SUMPRODUCT((Allocations!$B$2:$B$201=$A4)*(Allocations!$E$2:$E$201&lt;=AL$1)*(Allocations!$F$2:$F$201&gt;=AL$1)*Allocations!$H$2:$H$201))</f>
        <v/>
      </c>
      <c r="AM4" s="7">
        <f>IF($A4="","",SUM(C4:AL4))</f>
        <v/>
      </c>
      <c r="AN4" s="7">
        <f>IF($A4="","",B4-AM4)</f>
        <v/>
      </c>
    </row>
    <row r="5">
      <c r="A5">
        <f>IF(Projects!A5="","",Projects!A5)</f>
        <v/>
      </c>
      <c r="B5" s="7">
        <f>IF(Projects!A5="","",Projects!E5)</f>
        <v/>
      </c>
      <c r="C5" s="7">
        <f>IF($A5="","",SUMPRODUCT((Allocations!$B$2:$B$201=$A5)*(Allocations!$E$2:$E$201&lt;=C$1)*(Allocations!$F$2:$F$201&gt;=C$1)*Allocations!$H$2:$H$201))</f>
        <v/>
      </c>
      <c r="D5" s="7">
        <f>IF($A5="","",SUMPRODUCT((Allocations!$B$2:$B$201=$A5)*(Allocations!$E$2:$E$201&lt;=D$1)*(Allocations!$F$2:$F$201&gt;=D$1)*Allocations!$H$2:$H$201))</f>
        <v/>
      </c>
      <c r="E5" s="7">
        <f>IF($A5="","",SUMPRODUCT((Allocations!$B$2:$B$201=$A5)*(Allocations!$E$2:$E$201&lt;=E$1)*(Allocations!$F$2:$F$201&gt;=E$1)*Allocations!$H$2:$H$201))</f>
        <v/>
      </c>
      <c r="F5" s="7">
        <f>IF($A5="","",SUMPRODUCT((Allocations!$B$2:$B$201=$A5)*(Allocations!$E$2:$E$201&lt;=F$1)*(Allocations!$F$2:$F$201&gt;=F$1)*Allocations!$H$2:$H$201))</f>
        <v/>
      </c>
      <c r="G5" s="7">
        <f>IF($A5="","",SUMPRODUCT((Allocations!$B$2:$B$201=$A5)*(Allocations!$E$2:$E$201&lt;=G$1)*(Allocations!$F$2:$F$201&gt;=G$1)*Allocations!$H$2:$H$201))</f>
        <v/>
      </c>
      <c r="H5" s="7">
        <f>IF($A5="","",SUMPRODUCT((Allocations!$B$2:$B$201=$A5)*(Allocations!$E$2:$E$201&lt;=H$1)*(Allocations!$F$2:$F$201&gt;=H$1)*Allocations!$H$2:$H$201))</f>
        <v/>
      </c>
      <c r="I5" s="7">
        <f>IF($A5="","",SUMPRODUCT((Allocations!$B$2:$B$201=$A5)*(Allocations!$E$2:$E$201&lt;=I$1)*(Allocations!$F$2:$F$201&gt;=I$1)*Allocations!$H$2:$H$201))</f>
        <v/>
      </c>
      <c r="J5" s="7">
        <f>IF($A5="","",SUMPRODUCT((Allocations!$B$2:$B$201=$A5)*(Allocations!$E$2:$E$201&lt;=J$1)*(Allocations!$F$2:$F$201&gt;=J$1)*Allocations!$H$2:$H$201))</f>
        <v/>
      </c>
      <c r="K5" s="7">
        <f>IF($A5="","",SUMPRODUCT((Allocations!$B$2:$B$201=$A5)*(Allocations!$E$2:$E$201&lt;=K$1)*(Allocations!$F$2:$F$201&gt;=K$1)*Allocations!$H$2:$H$201))</f>
        <v/>
      </c>
      <c r="L5" s="7">
        <f>IF($A5="","",SUMPRODUCT((Allocations!$B$2:$B$201=$A5)*(Allocations!$E$2:$E$201&lt;=L$1)*(Allocations!$F$2:$F$201&gt;=L$1)*Allocations!$H$2:$H$201))</f>
        <v/>
      </c>
      <c r="M5" s="7">
        <f>IF($A5="","",SUMPRODUCT((Allocations!$B$2:$B$201=$A5)*(Allocations!$E$2:$E$201&lt;=M$1)*(Allocations!$F$2:$F$201&gt;=M$1)*Allocations!$H$2:$H$201))</f>
        <v/>
      </c>
      <c r="N5" s="7">
        <f>IF($A5="","",SUMPRODUCT((Allocations!$B$2:$B$201=$A5)*(Allocations!$E$2:$E$201&lt;=N$1)*(Allocations!$F$2:$F$201&gt;=N$1)*Allocations!$H$2:$H$201))</f>
        <v/>
      </c>
      <c r="O5" s="7">
        <f>IF($A5="","",SUMPRODUCT((Allocations!$B$2:$B$201=$A5)*(Allocations!$E$2:$E$201&lt;=O$1)*(Allocations!$F$2:$F$201&gt;=O$1)*Allocations!$H$2:$H$201))</f>
        <v/>
      </c>
      <c r="P5" s="7">
        <f>IF($A5="","",SUMPRODUCT((Allocations!$B$2:$B$201=$A5)*(Allocations!$E$2:$E$201&lt;=P$1)*(Allocations!$F$2:$F$201&gt;=P$1)*Allocations!$H$2:$H$201))</f>
        <v/>
      </c>
      <c r="Q5" s="7">
        <f>IF($A5="","",SUMPRODUCT((Allocations!$B$2:$B$201=$A5)*(Allocations!$E$2:$E$201&lt;=Q$1)*(Allocations!$F$2:$F$201&gt;=Q$1)*Allocations!$H$2:$H$201))</f>
        <v/>
      </c>
      <c r="R5" s="7">
        <f>IF($A5="","",SUMPRODUCT((Allocations!$B$2:$B$201=$A5)*(Allocations!$E$2:$E$201&lt;=R$1)*(Allocations!$F$2:$F$201&gt;=R$1)*Allocations!$H$2:$H$201))</f>
        <v/>
      </c>
      <c r="S5" s="7">
        <f>IF($A5="","",SUMPRODUCT((Allocations!$B$2:$B$201=$A5)*(Allocations!$E$2:$E$201&lt;=S$1)*(Allocations!$F$2:$F$201&gt;=S$1)*Allocations!$H$2:$H$201))</f>
        <v/>
      </c>
      <c r="T5" s="7">
        <f>IF($A5="","",SUMPRODUCT((Allocations!$B$2:$B$201=$A5)*(Allocations!$E$2:$E$201&lt;=T$1)*(Allocations!$F$2:$F$201&gt;=T$1)*Allocations!$H$2:$H$201))</f>
        <v/>
      </c>
      <c r="U5" s="7">
        <f>IF($A5="","",SUMPRODUCT((Allocations!$B$2:$B$201=$A5)*(Allocations!$E$2:$E$201&lt;=U$1)*(Allocations!$F$2:$F$201&gt;=U$1)*Allocations!$H$2:$H$201))</f>
        <v/>
      </c>
      <c r="V5" s="7">
        <f>IF($A5="","",SUMPRODUCT((Allocations!$B$2:$B$201=$A5)*(Allocations!$E$2:$E$201&lt;=V$1)*(Allocations!$F$2:$F$201&gt;=V$1)*Allocations!$H$2:$H$201))</f>
        <v/>
      </c>
      <c r="W5" s="7">
        <f>IF($A5="","",SUMPRODUCT((Allocations!$B$2:$B$201=$A5)*(Allocations!$E$2:$E$201&lt;=W$1)*(Allocations!$F$2:$F$201&gt;=W$1)*Allocations!$H$2:$H$201))</f>
        <v/>
      </c>
      <c r="X5" s="7">
        <f>IF($A5="","",SUMPRODUCT((Allocations!$B$2:$B$201=$A5)*(Allocations!$E$2:$E$201&lt;=X$1)*(Allocations!$F$2:$F$201&gt;=X$1)*Allocations!$H$2:$H$201))</f>
        <v/>
      </c>
      <c r="Y5" s="7">
        <f>IF($A5="","",SUMPRODUCT((Allocations!$B$2:$B$201=$A5)*(Allocations!$E$2:$E$201&lt;=Y$1)*(Allocations!$F$2:$F$201&gt;=Y$1)*Allocations!$H$2:$H$201))</f>
        <v/>
      </c>
      <c r="Z5" s="7">
        <f>IF($A5="","",SUMPRODUCT((Allocations!$B$2:$B$201=$A5)*(Allocations!$E$2:$E$201&lt;=Z$1)*(Allocations!$F$2:$F$201&gt;=Z$1)*Allocations!$H$2:$H$201))</f>
        <v/>
      </c>
      <c r="AA5" s="7">
        <f>IF($A5="","",SUMPRODUCT((Allocations!$B$2:$B$201=$A5)*(Allocations!$E$2:$E$201&lt;=AA$1)*(Allocations!$F$2:$F$201&gt;=AA$1)*Allocations!$H$2:$H$201))</f>
        <v/>
      </c>
      <c r="AB5" s="7">
        <f>IF($A5="","",SUMPRODUCT((Allocations!$B$2:$B$201=$A5)*(Allocations!$E$2:$E$201&lt;=AB$1)*(Allocations!$F$2:$F$201&gt;=AB$1)*Allocations!$H$2:$H$201))</f>
        <v/>
      </c>
      <c r="AC5" s="7">
        <f>IF($A5="","",SUMPRODUCT((Allocations!$B$2:$B$201=$A5)*(Allocations!$E$2:$E$201&lt;=AC$1)*(Allocations!$F$2:$F$201&gt;=AC$1)*Allocations!$H$2:$H$201))</f>
        <v/>
      </c>
      <c r="AD5" s="7">
        <f>IF($A5="","",SUMPRODUCT((Allocations!$B$2:$B$201=$A5)*(Allocations!$E$2:$E$201&lt;=AD$1)*(Allocations!$F$2:$F$201&gt;=AD$1)*Allocations!$H$2:$H$201))</f>
        <v/>
      </c>
      <c r="AE5" s="7">
        <f>IF($A5="","",SUMPRODUCT((Allocations!$B$2:$B$201=$A5)*(Allocations!$E$2:$E$201&lt;=AE$1)*(Allocations!$F$2:$F$201&gt;=AE$1)*Allocations!$H$2:$H$201))</f>
        <v/>
      </c>
      <c r="AF5" s="7">
        <f>IF($A5="","",SUMPRODUCT((Allocations!$B$2:$B$201=$A5)*(Allocations!$E$2:$E$201&lt;=AF$1)*(Allocations!$F$2:$F$201&gt;=AF$1)*Allocations!$H$2:$H$201))</f>
        <v/>
      </c>
      <c r="AG5" s="7">
        <f>IF($A5="","",SUMPRODUCT((Allocations!$B$2:$B$201=$A5)*(Allocations!$E$2:$E$201&lt;=AG$1)*(Allocations!$F$2:$F$201&gt;=AG$1)*Allocations!$H$2:$H$201))</f>
        <v/>
      </c>
      <c r="AH5" s="7">
        <f>IF($A5="","",SUMPRODUCT((Allocations!$B$2:$B$201=$A5)*(Allocations!$E$2:$E$201&lt;=AH$1)*(Allocations!$F$2:$F$201&gt;=AH$1)*Allocations!$H$2:$H$201))</f>
        <v/>
      </c>
      <c r="AI5" s="7">
        <f>IF($A5="","",SUMPRODUCT((Allocations!$B$2:$B$201=$A5)*(Allocations!$E$2:$E$201&lt;=AI$1)*(Allocations!$F$2:$F$201&gt;=AI$1)*Allocations!$H$2:$H$201))</f>
        <v/>
      </c>
      <c r="AJ5" s="7">
        <f>IF($A5="","",SUMPRODUCT((Allocations!$B$2:$B$201=$A5)*(Allocations!$E$2:$E$201&lt;=AJ$1)*(Allocations!$F$2:$F$201&gt;=AJ$1)*Allocations!$H$2:$H$201))</f>
        <v/>
      </c>
      <c r="AK5" s="7">
        <f>IF($A5="","",SUMPRODUCT((Allocations!$B$2:$B$201=$A5)*(Allocations!$E$2:$E$201&lt;=AK$1)*(Allocations!$F$2:$F$201&gt;=AK$1)*Allocations!$H$2:$H$201))</f>
        <v/>
      </c>
      <c r="AL5" s="7">
        <f>IF($A5="","",SUMPRODUCT((Allocations!$B$2:$B$201=$A5)*(Allocations!$E$2:$E$201&lt;=AL$1)*(Allocations!$F$2:$F$201&gt;=AL$1)*Allocations!$H$2:$H$201))</f>
        <v/>
      </c>
      <c r="AM5" s="7">
        <f>IF($A5="","",SUM(C5:AL5))</f>
        <v/>
      </c>
      <c r="AN5" s="7">
        <f>IF($A5="","",B5-AM5)</f>
        <v/>
      </c>
    </row>
    <row r="6">
      <c r="A6">
        <f>IF(Projects!A6="","",Projects!A6)</f>
        <v/>
      </c>
      <c r="B6" s="7">
        <f>IF(Projects!A6="","",Projects!E6)</f>
        <v/>
      </c>
      <c r="C6" s="7">
        <f>IF($A6="","",SUMPRODUCT((Allocations!$B$2:$B$201=$A6)*(Allocations!$E$2:$E$201&lt;=C$1)*(Allocations!$F$2:$F$201&gt;=C$1)*Allocations!$H$2:$H$201))</f>
        <v/>
      </c>
      <c r="D6" s="7">
        <f>IF($A6="","",SUMPRODUCT((Allocations!$B$2:$B$201=$A6)*(Allocations!$E$2:$E$201&lt;=D$1)*(Allocations!$F$2:$F$201&gt;=D$1)*Allocations!$H$2:$H$201))</f>
        <v/>
      </c>
      <c r="E6" s="7">
        <f>IF($A6="","",SUMPRODUCT((Allocations!$B$2:$B$201=$A6)*(Allocations!$E$2:$E$201&lt;=E$1)*(Allocations!$F$2:$F$201&gt;=E$1)*Allocations!$H$2:$H$201))</f>
        <v/>
      </c>
      <c r="F6" s="7">
        <f>IF($A6="","",SUMPRODUCT((Allocations!$B$2:$B$201=$A6)*(Allocations!$E$2:$E$201&lt;=F$1)*(Allocations!$F$2:$F$201&gt;=F$1)*Allocations!$H$2:$H$201))</f>
        <v/>
      </c>
      <c r="G6" s="7">
        <f>IF($A6="","",SUMPRODUCT((Allocations!$B$2:$B$201=$A6)*(Allocations!$E$2:$E$201&lt;=G$1)*(Allocations!$F$2:$F$201&gt;=G$1)*Allocations!$H$2:$H$201))</f>
        <v/>
      </c>
      <c r="H6" s="7">
        <f>IF($A6="","",SUMPRODUCT((Allocations!$B$2:$B$201=$A6)*(Allocations!$E$2:$E$201&lt;=H$1)*(Allocations!$F$2:$F$201&gt;=H$1)*Allocations!$H$2:$H$201))</f>
        <v/>
      </c>
      <c r="I6" s="7">
        <f>IF($A6="","",SUMPRODUCT((Allocations!$B$2:$B$201=$A6)*(Allocations!$E$2:$E$201&lt;=I$1)*(Allocations!$F$2:$F$201&gt;=I$1)*Allocations!$H$2:$H$201))</f>
        <v/>
      </c>
      <c r="J6" s="7">
        <f>IF($A6="","",SUMPRODUCT((Allocations!$B$2:$B$201=$A6)*(Allocations!$E$2:$E$201&lt;=J$1)*(Allocations!$F$2:$F$201&gt;=J$1)*Allocations!$H$2:$H$201))</f>
        <v/>
      </c>
      <c r="K6" s="7">
        <f>IF($A6="","",SUMPRODUCT((Allocations!$B$2:$B$201=$A6)*(Allocations!$E$2:$E$201&lt;=K$1)*(Allocations!$F$2:$F$201&gt;=K$1)*Allocations!$H$2:$H$201))</f>
        <v/>
      </c>
      <c r="L6" s="7">
        <f>IF($A6="","",SUMPRODUCT((Allocations!$B$2:$B$201=$A6)*(Allocations!$E$2:$E$201&lt;=L$1)*(Allocations!$F$2:$F$201&gt;=L$1)*Allocations!$H$2:$H$201))</f>
        <v/>
      </c>
      <c r="M6" s="7">
        <f>IF($A6="","",SUMPRODUCT((Allocations!$B$2:$B$201=$A6)*(Allocations!$E$2:$E$201&lt;=M$1)*(Allocations!$F$2:$F$201&gt;=M$1)*Allocations!$H$2:$H$201))</f>
        <v/>
      </c>
      <c r="N6" s="7">
        <f>IF($A6="","",SUMPRODUCT((Allocations!$B$2:$B$201=$A6)*(Allocations!$E$2:$E$201&lt;=N$1)*(Allocations!$F$2:$F$201&gt;=N$1)*Allocations!$H$2:$H$201))</f>
        <v/>
      </c>
      <c r="O6" s="7">
        <f>IF($A6="","",SUMPRODUCT((Allocations!$B$2:$B$201=$A6)*(Allocations!$E$2:$E$201&lt;=O$1)*(Allocations!$F$2:$F$201&gt;=O$1)*Allocations!$H$2:$H$201))</f>
        <v/>
      </c>
      <c r="P6" s="7">
        <f>IF($A6="","",SUMPRODUCT((Allocations!$B$2:$B$201=$A6)*(Allocations!$E$2:$E$201&lt;=P$1)*(Allocations!$F$2:$F$201&gt;=P$1)*Allocations!$H$2:$H$201))</f>
        <v/>
      </c>
      <c r="Q6" s="7">
        <f>IF($A6="","",SUMPRODUCT((Allocations!$B$2:$B$201=$A6)*(Allocations!$E$2:$E$201&lt;=Q$1)*(Allocations!$F$2:$F$201&gt;=Q$1)*Allocations!$H$2:$H$201))</f>
        <v/>
      </c>
      <c r="R6" s="7">
        <f>IF($A6="","",SUMPRODUCT((Allocations!$B$2:$B$201=$A6)*(Allocations!$E$2:$E$201&lt;=R$1)*(Allocations!$F$2:$F$201&gt;=R$1)*Allocations!$H$2:$H$201))</f>
        <v/>
      </c>
      <c r="S6" s="7">
        <f>IF($A6="","",SUMPRODUCT((Allocations!$B$2:$B$201=$A6)*(Allocations!$E$2:$E$201&lt;=S$1)*(Allocations!$F$2:$F$201&gt;=S$1)*Allocations!$H$2:$H$201))</f>
        <v/>
      </c>
      <c r="T6" s="7">
        <f>IF($A6="","",SUMPRODUCT((Allocations!$B$2:$B$201=$A6)*(Allocations!$E$2:$E$201&lt;=T$1)*(Allocations!$F$2:$F$201&gt;=T$1)*Allocations!$H$2:$H$201))</f>
        <v/>
      </c>
      <c r="U6" s="7">
        <f>IF($A6="","",SUMPRODUCT((Allocations!$B$2:$B$201=$A6)*(Allocations!$E$2:$E$201&lt;=U$1)*(Allocations!$F$2:$F$201&gt;=U$1)*Allocations!$H$2:$H$201))</f>
        <v/>
      </c>
      <c r="V6" s="7">
        <f>IF($A6="","",SUMPRODUCT((Allocations!$B$2:$B$201=$A6)*(Allocations!$E$2:$E$201&lt;=V$1)*(Allocations!$F$2:$F$201&gt;=V$1)*Allocations!$H$2:$H$201))</f>
        <v/>
      </c>
      <c r="W6" s="7">
        <f>IF($A6="","",SUMPRODUCT((Allocations!$B$2:$B$201=$A6)*(Allocations!$E$2:$E$201&lt;=W$1)*(Allocations!$F$2:$F$201&gt;=W$1)*Allocations!$H$2:$H$201))</f>
        <v/>
      </c>
      <c r="X6" s="7">
        <f>IF($A6="","",SUMPRODUCT((Allocations!$B$2:$B$201=$A6)*(Allocations!$E$2:$E$201&lt;=X$1)*(Allocations!$F$2:$F$201&gt;=X$1)*Allocations!$H$2:$H$201))</f>
        <v/>
      </c>
      <c r="Y6" s="7">
        <f>IF($A6="","",SUMPRODUCT((Allocations!$B$2:$B$201=$A6)*(Allocations!$E$2:$E$201&lt;=Y$1)*(Allocations!$F$2:$F$201&gt;=Y$1)*Allocations!$H$2:$H$201))</f>
        <v/>
      </c>
      <c r="Z6" s="7">
        <f>IF($A6="","",SUMPRODUCT((Allocations!$B$2:$B$201=$A6)*(Allocations!$E$2:$E$201&lt;=Z$1)*(Allocations!$F$2:$F$201&gt;=Z$1)*Allocations!$H$2:$H$201))</f>
        <v/>
      </c>
      <c r="AA6" s="7">
        <f>IF($A6="","",SUMPRODUCT((Allocations!$B$2:$B$201=$A6)*(Allocations!$E$2:$E$201&lt;=AA$1)*(Allocations!$F$2:$F$201&gt;=AA$1)*Allocations!$H$2:$H$201))</f>
        <v/>
      </c>
      <c r="AB6" s="7">
        <f>IF($A6="","",SUMPRODUCT((Allocations!$B$2:$B$201=$A6)*(Allocations!$E$2:$E$201&lt;=AB$1)*(Allocations!$F$2:$F$201&gt;=AB$1)*Allocations!$H$2:$H$201))</f>
        <v/>
      </c>
      <c r="AC6" s="7">
        <f>IF($A6="","",SUMPRODUCT((Allocations!$B$2:$B$201=$A6)*(Allocations!$E$2:$E$201&lt;=AC$1)*(Allocations!$F$2:$F$201&gt;=AC$1)*Allocations!$H$2:$H$201))</f>
        <v/>
      </c>
      <c r="AD6" s="7">
        <f>IF($A6="","",SUMPRODUCT((Allocations!$B$2:$B$201=$A6)*(Allocations!$E$2:$E$201&lt;=AD$1)*(Allocations!$F$2:$F$201&gt;=AD$1)*Allocations!$H$2:$H$201))</f>
        <v/>
      </c>
      <c r="AE6" s="7">
        <f>IF($A6="","",SUMPRODUCT((Allocations!$B$2:$B$201=$A6)*(Allocations!$E$2:$E$201&lt;=AE$1)*(Allocations!$F$2:$F$201&gt;=AE$1)*Allocations!$H$2:$H$201))</f>
        <v/>
      </c>
      <c r="AF6" s="7">
        <f>IF($A6="","",SUMPRODUCT((Allocations!$B$2:$B$201=$A6)*(Allocations!$E$2:$E$201&lt;=AF$1)*(Allocations!$F$2:$F$201&gt;=AF$1)*Allocations!$H$2:$H$201))</f>
        <v/>
      </c>
      <c r="AG6" s="7">
        <f>IF($A6="","",SUMPRODUCT((Allocations!$B$2:$B$201=$A6)*(Allocations!$E$2:$E$201&lt;=AG$1)*(Allocations!$F$2:$F$201&gt;=AG$1)*Allocations!$H$2:$H$201))</f>
        <v/>
      </c>
      <c r="AH6" s="7">
        <f>IF($A6="","",SUMPRODUCT((Allocations!$B$2:$B$201=$A6)*(Allocations!$E$2:$E$201&lt;=AH$1)*(Allocations!$F$2:$F$201&gt;=AH$1)*Allocations!$H$2:$H$201))</f>
        <v/>
      </c>
      <c r="AI6" s="7">
        <f>IF($A6="","",SUMPRODUCT((Allocations!$B$2:$B$201=$A6)*(Allocations!$E$2:$E$201&lt;=AI$1)*(Allocations!$F$2:$F$201&gt;=AI$1)*Allocations!$H$2:$H$201))</f>
        <v/>
      </c>
      <c r="AJ6" s="7">
        <f>IF($A6="","",SUMPRODUCT((Allocations!$B$2:$B$201=$A6)*(Allocations!$E$2:$E$201&lt;=AJ$1)*(Allocations!$F$2:$F$201&gt;=AJ$1)*Allocations!$H$2:$H$201))</f>
        <v/>
      </c>
      <c r="AK6" s="7">
        <f>IF($A6="","",SUMPRODUCT((Allocations!$B$2:$B$201=$A6)*(Allocations!$E$2:$E$201&lt;=AK$1)*(Allocations!$F$2:$F$201&gt;=AK$1)*Allocations!$H$2:$H$201))</f>
        <v/>
      </c>
      <c r="AL6" s="7">
        <f>IF($A6="","",SUMPRODUCT((Allocations!$B$2:$B$201=$A6)*(Allocations!$E$2:$E$201&lt;=AL$1)*(Allocations!$F$2:$F$201&gt;=AL$1)*Allocations!$H$2:$H$201))</f>
        <v/>
      </c>
      <c r="AM6" s="7">
        <f>IF($A6="","",SUM(C6:AL6))</f>
        <v/>
      </c>
      <c r="AN6" s="7">
        <f>IF($A6="","",B6-AM6)</f>
        <v/>
      </c>
    </row>
    <row r="7">
      <c r="A7">
        <f>IF(Projects!A7="","",Projects!A7)</f>
        <v/>
      </c>
      <c r="B7" s="7">
        <f>IF(Projects!A7="","",Projects!E7)</f>
        <v/>
      </c>
      <c r="C7" s="7">
        <f>IF($A7="","",SUMPRODUCT((Allocations!$B$2:$B$201=$A7)*(Allocations!$E$2:$E$201&lt;=C$1)*(Allocations!$F$2:$F$201&gt;=C$1)*Allocations!$H$2:$H$201))</f>
        <v/>
      </c>
      <c r="D7" s="7">
        <f>IF($A7="","",SUMPRODUCT((Allocations!$B$2:$B$201=$A7)*(Allocations!$E$2:$E$201&lt;=D$1)*(Allocations!$F$2:$F$201&gt;=D$1)*Allocations!$H$2:$H$201))</f>
        <v/>
      </c>
      <c r="E7" s="7">
        <f>IF($A7="","",SUMPRODUCT((Allocations!$B$2:$B$201=$A7)*(Allocations!$E$2:$E$201&lt;=E$1)*(Allocations!$F$2:$F$201&gt;=E$1)*Allocations!$H$2:$H$201))</f>
        <v/>
      </c>
      <c r="F7" s="7">
        <f>IF($A7="","",SUMPRODUCT((Allocations!$B$2:$B$201=$A7)*(Allocations!$E$2:$E$201&lt;=F$1)*(Allocations!$F$2:$F$201&gt;=F$1)*Allocations!$H$2:$H$201))</f>
        <v/>
      </c>
      <c r="G7" s="7">
        <f>IF($A7="","",SUMPRODUCT((Allocations!$B$2:$B$201=$A7)*(Allocations!$E$2:$E$201&lt;=G$1)*(Allocations!$F$2:$F$201&gt;=G$1)*Allocations!$H$2:$H$201))</f>
        <v/>
      </c>
      <c r="H7" s="7">
        <f>IF($A7="","",SUMPRODUCT((Allocations!$B$2:$B$201=$A7)*(Allocations!$E$2:$E$201&lt;=H$1)*(Allocations!$F$2:$F$201&gt;=H$1)*Allocations!$H$2:$H$201))</f>
        <v/>
      </c>
      <c r="I7" s="7">
        <f>IF($A7="","",SUMPRODUCT((Allocations!$B$2:$B$201=$A7)*(Allocations!$E$2:$E$201&lt;=I$1)*(Allocations!$F$2:$F$201&gt;=I$1)*Allocations!$H$2:$H$201))</f>
        <v/>
      </c>
      <c r="J7" s="7">
        <f>IF($A7="","",SUMPRODUCT((Allocations!$B$2:$B$201=$A7)*(Allocations!$E$2:$E$201&lt;=J$1)*(Allocations!$F$2:$F$201&gt;=J$1)*Allocations!$H$2:$H$201))</f>
        <v/>
      </c>
      <c r="K7" s="7">
        <f>IF($A7="","",SUMPRODUCT((Allocations!$B$2:$B$201=$A7)*(Allocations!$E$2:$E$201&lt;=K$1)*(Allocations!$F$2:$F$201&gt;=K$1)*Allocations!$H$2:$H$201))</f>
        <v/>
      </c>
      <c r="L7" s="7">
        <f>IF($A7="","",SUMPRODUCT((Allocations!$B$2:$B$201=$A7)*(Allocations!$E$2:$E$201&lt;=L$1)*(Allocations!$F$2:$F$201&gt;=L$1)*Allocations!$H$2:$H$201))</f>
        <v/>
      </c>
      <c r="M7" s="7">
        <f>IF($A7="","",SUMPRODUCT((Allocations!$B$2:$B$201=$A7)*(Allocations!$E$2:$E$201&lt;=M$1)*(Allocations!$F$2:$F$201&gt;=M$1)*Allocations!$H$2:$H$201))</f>
        <v/>
      </c>
      <c r="N7" s="7">
        <f>IF($A7="","",SUMPRODUCT((Allocations!$B$2:$B$201=$A7)*(Allocations!$E$2:$E$201&lt;=N$1)*(Allocations!$F$2:$F$201&gt;=N$1)*Allocations!$H$2:$H$201))</f>
        <v/>
      </c>
      <c r="O7" s="7">
        <f>IF($A7="","",SUMPRODUCT((Allocations!$B$2:$B$201=$A7)*(Allocations!$E$2:$E$201&lt;=O$1)*(Allocations!$F$2:$F$201&gt;=O$1)*Allocations!$H$2:$H$201))</f>
        <v/>
      </c>
      <c r="P7" s="7">
        <f>IF($A7="","",SUMPRODUCT((Allocations!$B$2:$B$201=$A7)*(Allocations!$E$2:$E$201&lt;=P$1)*(Allocations!$F$2:$F$201&gt;=P$1)*Allocations!$H$2:$H$201))</f>
        <v/>
      </c>
      <c r="Q7" s="7">
        <f>IF($A7="","",SUMPRODUCT((Allocations!$B$2:$B$201=$A7)*(Allocations!$E$2:$E$201&lt;=Q$1)*(Allocations!$F$2:$F$201&gt;=Q$1)*Allocations!$H$2:$H$201))</f>
        <v/>
      </c>
      <c r="R7" s="7">
        <f>IF($A7="","",SUMPRODUCT((Allocations!$B$2:$B$201=$A7)*(Allocations!$E$2:$E$201&lt;=R$1)*(Allocations!$F$2:$F$201&gt;=R$1)*Allocations!$H$2:$H$201))</f>
        <v/>
      </c>
      <c r="S7" s="7">
        <f>IF($A7="","",SUMPRODUCT((Allocations!$B$2:$B$201=$A7)*(Allocations!$E$2:$E$201&lt;=S$1)*(Allocations!$F$2:$F$201&gt;=S$1)*Allocations!$H$2:$H$201))</f>
        <v/>
      </c>
      <c r="T7" s="7">
        <f>IF($A7="","",SUMPRODUCT((Allocations!$B$2:$B$201=$A7)*(Allocations!$E$2:$E$201&lt;=T$1)*(Allocations!$F$2:$F$201&gt;=T$1)*Allocations!$H$2:$H$201))</f>
        <v/>
      </c>
      <c r="U7" s="7">
        <f>IF($A7="","",SUMPRODUCT((Allocations!$B$2:$B$201=$A7)*(Allocations!$E$2:$E$201&lt;=U$1)*(Allocations!$F$2:$F$201&gt;=U$1)*Allocations!$H$2:$H$201))</f>
        <v/>
      </c>
      <c r="V7" s="7">
        <f>IF($A7="","",SUMPRODUCT((Allocations!$B$2:$B$201=$A7)*(Allocations!$E$2:$E$201&lt;=V$1)*(Allocations!$F$2:$F$201&gt;=V$1)*Allocations!$H$2:$H$201))</f>
        <v/>
      </c>
      <c r="W7" s="7">
        <f>IF($A7="","",SUMPRODUCT((Allocations!$B$2:$B$201=$A7)*(Allocations!$E$2:$E$201&lt;=W$1)*(Allocations!$F$2:$F$201&gt;=W$1)*Allocations!$H$2:$H$201))</f>
        <v/>
      </c>
      <c r="X7" s="7">
        <f>IF($A7="","",SUMPRODUCT((Allocations!$B$2:$B$201=$A7)*(Allocations!$E$2:$E$201&lt;=X$1)*(Allocations!$F$2:$F$201&gt;=X$1)*Allocations!$H$2:$H$201))</f>
        <v/>
      </c>
      <c r="Y7" s="7">
        <f>IF($A7="","",SUMPRODUCT((Allocations!$B$2:$B$201=$A7)*(Allocations!$E$2:$E$201&lt;=Y$1)*(Allocations!$F$2:$F$201&gt;=Y$1)*Allocations!$H$2:$H$201))</f>
        <v/>
      </c>
      <c r="Z7" s="7">
        <f>IF($A7="","",SUMPRODUCT((Allocations!$B$2:$B$201=$A7)*(Allocations!$E$2:$E$201&lt;=Z$1)*(Allocations!$F$2:$F$201&gt;=Z$1)*Allocations!$H$2:$H$201))</f>
        <v/>
      </c>
      <c r="AA7" s="7">
        <f>IF($A7="","",SUMPRODUCT((Allocations!$B$2:$B$201=$A7)*(Allocations!$E$2:$E$201&lt;=AA$1)*(Allocations!$F$2:$F$201&gt;=AA$1)*Allocations!$H$2:$H$201))</f>
        <v/>
      </c>
      <c r="AB7" s="7">
        <f>IF($A7="","",SUMPRODUCT((Allocations!$B$2:$B$201=$A7)*(Allocations!$E$2:$E$201&lt;=AB$1)*(Allocations!$F$2:$F$201&gt;=AB$1)*Allocations!$H$2:$H$201))</f>
        <v/>
      </c>
      <c r="AC7" s="7">
        <f>IF($A7="","",SUMPRODUCT((Allocations!$B$2:$B$201=$A7)*(Allocations!$E$2:$E$201&lt;=AC$1)*(Allocations!$F$2:$F$201&gt;=AC$1)*Allocations!$H$2:$H$201))</f>
        <v/>
      </c>
      <c r="AD7" s="7">
        <f>IF($A7="","",SUMPRODUCT((Allocations!$B$2:$B$201=$A7)*(Allocations!$E$2:$E$201&lt;=AD$1)*(Allocations!$F$2:$F$201&gt;=AD$1)*Allocations!$H$2:$H$201))</f>
        <v/>
      </c>
      <c r="AE7" s="7">
        <f>IF($A7="","",SUMPRODUCT((Allocations!$B$2:$B$201=$A7)*(Allocations!$E$2:$E$201&lt;=AE$1)*(Allocations!$F$2:$F$201&gt;=AE$1)*Allocations!$H$2:$H$201))</f>
        <v/>
      </c>
      <c r="AF7" s="7">
        <f>IF($A7="","",SUMPRODUCT((Allocations!$B$2:$B$201=$A7)*(Allocations!$E$2:$E$201&lt;=AF$1)*(Allocations!$F$2:$F$201&gt;=AF$1)*Allocations!$H$2:$H$201))</f>
        <v/>
      </c>
      <c r="AG7" s="7">
        <f>IF($A7="","",SUMPRODUCT((Allocations!$B$2:$B$201=$A7)*(Allocations!$E$2:$E$201&lt;=AG$1)*(Allocations!$F$2:$F$201&gt;=AG$1)*Allocations!$H$2:$H$201))</f>
        <v/>
      </c>
      <c r="AH7" s="7">
        <f>IF($A7="","",SUMPRODUCT((Allocations!$B$2:$B$201=$A7)*(Allocations!$E$2:$E$201&lt;=AH$1)*(Allocations!$F$2:$F$201&gt;=AH$1)*Allocations!$H$2:$H$201))</f>
        <v/>
      </c>
      <c r="AI7" s="7">
        <f>IF($A7="","",SUMPRODUCT((Allocations!$B$2:$B$201=$A7)*(Allocations!$E$2:$E$201&lt;=AI$1)*(Allocations!$F$2:$F$201&gt;=AI$1)*Allocations!$H$2:$H$201))</f>
        <v/>
      </c>
      <c r="AJ7" s="7">
        <f>IF($A7="","",SUMPRODUCT((Allocations!$B$2:$B$201=$A7)*(Allocations!$E$2:$E$201&lt;=AJ$1)*(Allocations!$F$2:$F$201&gt;=AJ$1)*Allocations!$H$2:$H$201))</f>
        <v/>
      </c>
      <c r="AK7" s="7">
        <f>IF($A7="","",SUMPRODUCT((Allocations!$B$2:$B$201=$A7)*(Allocations!$E$2:$E$201&lt;=AK$1)*(Allocations!$F$2:$F$201&gt;=AK$1)*Allocations!$H$2:$H$201))</f>
        <v/>
      </c>
      <c r="AL7" s="7">
        <f>IF($A7="","",SUMPRODUCT((Allocations!$B$2:$B$201=$A7)*(Allocations!$E$2:$E$201&lt;=AL$1)*(Allocations!$F$2:$F$201&gt;=AL$1)*Allocations!$H$2:$H$201))</f>
        <v/>
      </c>
      <c r="AM7" s="7">
        <f>IF($A7="","",SUM(C7:AL7))</f>
        <v/>
      </c>
      <c r="AN7" s="7">
        <f>IF($A7="","",B7-AM7)</f>
        <v/>
      </c>
    </row>
    <row r="8">
      <c r="A8">
        <f>IF(Projects!A8="","",Projects!A8)</f>
        <v/>
      </c>
      <c r="B8" s="7">
        <f>IF(Projects!A8="","",Projects!E8)</f>
        <v/>
      </c>
      <c r="C8" s="7">
        <f>IF($A8="","",SUMPRODUCT((Allocations!$B$2:$B$201=$A8)*(Allocations!$E$2:$E$201&lt;=C$1)*(Allocations!$F$2:$F$201&gt;=C$1)*Allocations!$H$2:$H$201))</f>
        <v/>
      </c>
      <c r="D8" s="7">
        <f>IF($A8="","",SUMPRODUCT((Allocations!$B$2:$B$201=$A8)*(Allocations!$E$2:$E$201&lt;=D$1)*(Allocations!$F$2:$F$201&gt;=D$1)*Allocations!$H$2:$H$201))</f>
        <v/>
      </c>
      <c r="E8" s="7">
        <f>IF($A8="","",SUMPRODUCT((Allocations!$B$2:$B$201=$A8)*(Allocations!$E$2:$E$201&lt;=E$1)*(Allocations!$F$2:$F$201&gt;=E$1)*Allocations!$H$2:$H$201))</f>
        <v/>
      </c>
      <c r="F8" s="7">
        <f>IF($A8="","",SUMPRODUCT((Allocations!$B$2:$B$201=$A8)*(Allocations!$E$2:$E$201&lt;=F$1)*(Allocations!$F$2:$F$201&gt;=F$1)*Allocations!$H$2:$H$201))</f>
        <v/>
      </c>
      <c r="G8" s="7">
        <f>IF($A8="","",SUMPRODUCT((Allocations!$B$2:$B$201=$A8)*(Allocations!$E$2:$E$201&lt;=G$1)*(Allocations!$F$2:$F$201&gt;=G$1)*Allocations!$H$2:$H$201))</f>
        <v/>
      </c>
      <c r="H8" s="7">
        <f>IF($A8="","",SUMPRODUCT((Allocations!$B$2:$B$201=$A8)*(Allocations!$E$2:$E$201&lt;=H$1)*(Allocations!$F$2:$F$201&gt;=H$1)*Allocations!$H$2:$H$201))</f>
        <v/>
      </c>
      <c r="I8" s="7">
        <f>IF($A8="","",SUMPRODUCT((Allocations!$B$2:$B$201=$A8)*(Allocations!$E$2:$E$201&lt;=I$1)*(Allocations!$F$2:$F$201&gt;=I$1)*Allocations!$H$2:$H$201))</f>
        <v/>
      </c>
      <c r="J8" s="7">
        <f>IF($A8="","",SUMPRODUCT((Allocations!$B$2:$B$201=$A8)*(Allocations!$E$2:$E$201&lt;=J$1)*(Allocations!$F$2:$F$201&gt;=J$1)*Allocations!$H$2:$H$201))</f>
        <v/>
      </c>
      <c r="K8" s="7">
        <f>IF($A8="","",SUMPRODUCT((Allocations!$B$2:$B$201=$A8)*(Allocations!$E$2:$E$201&lt;=K$1)*(Allocations!$F$2:$F$201&gt;=K$1)*Allocations!$H$2:$H$201))</f>
        <v/>
      </c>
      <c r="L8" s="7">
        <f>IF($A8="","",SUMPRODUCT((Allocations!$B$2:$B$201=$A8)*(Allocations!$E$2:$E$201&lt;=L$1)*(Allocations!$F$2:$F$201&gt;=L$1)*Allocations!$H$2:$H$201))</f>
        <v/>
      </c>
      <c r="M8" s="7">
        <f>IF($A8="","",SUMPRODUCT((Allocations!$B$2:$B$201=$A8)*(Allocations!$E$2:$E$201&lt;=M$1)*(Allocations!$F$2:$F$201&gt;=M$1)*Allocations!$H$2:$H$201))</f>
        <v/>
      </c>
      <c r="N8" s="7">
        <f>IF($A8="","",SUMPRODUCT((Allocations!$B$2:$B$201=$A8)*(Allocations!$E$2:$E$201&lt;=N$1)*(Allocations!$F$2:$F$201&gt;=N$1)*Allocations!$H$2:$H$201))</f>
        <v/>
      </c>
      <c r="O8" s="7">
        <f>IF($A8="","",SUMPRODUCT((Allocations!$B$2:$B$201=$A8)*(Allocations!$E$2:$E$201&lt;=O$1)*(Allocations!$F$2:$F$201&gt;=O$1)*Allocations!$H$2:$H$201))</f>
        <v/>
      </c>
      <c r="P8" s="7">
        <f>IF($A8="","",SUMPRODUCT((Allocations!$B$2:$B$201=$A8)*(Allocations!$E$2:$E$201&lt;=P$1)*(Allocations!$F$2:$F$201&gt;=P$1)*Allocations!$H$2:$H$201))</f>
        <v/>
      </c>
      <c r="Q8" s="7">
        <f>IF($A8="","",SUMPRODUCT((Allocations!$B$2:$B$201=$A8)*(Allocations!$E$2:$E$201&lt;=Q$1)*(Allocations!$F$2:$F$201&gt;=Q$1)*Allocations!$H$2:$H$201))</f>
        <v/>
      </c>
      <c r="R8" s="7">
        <f>IF($A8="","",SUMPRODUCT((Allocations!$B$2:$B$201=$A8)*(Allocations!$E$2:$E$201&lt;=R$1)*(Allocations!$F$2:$F$201&gt;=R$1)*Allocations!$H$2:$H$201))</f>
        <v/>
      </c>
      <c r="S8" s="7">
        <f>IF($A8="","",SUMPRODUCT((Allocations!$B$2:$B$201=$A8)*(Allocations!$E$2:$E$201&lt;=S$1)*(Allocations!$F$2:$F$201&gt;=S$1)*Allocations!$H$2:$H$201))</f>
        <v/>
      </c>
      <c r="T8" s="7">
        <f>IF($A8="","",SUMPRODUCT((Allocations!$B$2:$B$201=$A8)*(Allocations!$E$2:$E$201&lt;=T$1)*(Allocations!$F$2:$F$201&gt;=T$1)*Allocations!$H$2:$H$201))</f>
        <v/>
      </c>
      <c r="U8" s="7">
        <f>IF($A8="","",SUMPRODUCT((Allocations!$B$2:$B$201=$A8)*(Allocations!$E$2:$E$201&lt;=U$1)*(Allocations!$F$2:$F$201&gt;=U$1)*Allocations!$H$2:$H$201))</f>
        <v/>
      </c>
      <c r="V8" s="7">
        <f>IF($A8="","",SUMPRODUCT((Allocations!$B$2:$B$201=$A8)*(Allocations!$E$2:$E$201&lt;=V$1)*(Allocations!$F$2:$F$201&gt;=V$1)*Allocations!$H$2:$H$201))</f>
        <v/>
      </c>
      <c r="W8" s="7">
        <f>IF($A8="","",SUMPRODUCT((Allocations!$B$2:$B$201=$A8)*(Allocations!$E$2:$E$201&lt;=W$1)*(Allocations!$F$2:$F$201&gt;=W$1)*Allocations!$H$2:$H$201))</f>
        <v/>
      </c>
      <c r="X8" s="7">
        <f>IF($A8="","",SUMPRODUCT((Allocations!$B$2:$B$201=$A8)*(Allocations!$E$2:$E$201&lt;=X$1)*(Allocations!$F$2:$F$201&gt;=X$1)*Allocations!$H$2:$H$201))</f>
        <v/>
      </c>
      <c r="Y8" s="7">
        <f>IF($A8="","",SUMPRODUCT((Allocations!$B$2:$B$201=$A8)*(Allocations!$E$2:$E$201&lt;=Y$1)*(Allocations!$F$2:$F$201&gt;=Y$1)*Allocations!$H$2:$H$201))</f>
        <v/>
      </c>
      <c r="Z8" s="7">
        <f>IF($A8="","",SUMPRODUCT((Allocations!$B$2:$B$201=$A8)*(Allocations!$E$2:$E$201&lt;=Z$1)*(Allocations!$F$2:$F$201&gt;=Z$1)*Allocations!$H$2:$H$201))</f>
        <v/>
      </c>
      <c r="AA8" s="7">
        <f>IF($A8="","",SUMPRODUCT((Allocations!$B$2:$B$201=$A8)*(Allocations!$E$2:$E$201&lt;=AA$1)*(Allocations!$F$2:$F$201&gt;=AA$1)*Allocations!$H$2:$H$201))</f>
        <v/>
      </c>
      <c r="AB8" s="7">
        <f>IF($A8="","",SUMPRODUCT((Allocations!$B$2:$B$201=$A8)*(Allocations!$E$2:$E$201&lt;=AB$1)*(Allocations!$F$2:$F$201&gt;=AB$1)*Allocations!$H$2:$H$201))</f>
        <v/>
      </c>
      <c r="AC8" s="7">
        <f>IF($A8="","",SUMPRODUCT((Allocations!$B$2:$B$201=$A8)*(Allocations!$E$2:$E$201&lt;=AC$1)*(Allocations!$F$2:$F$201&gt;=AC$1)*Allocations!$H$2:$H$201))</f>
        <v/>
      </c>
      <c r="AD8" s="7">
        <f>IF($A8="","",SUMPRODUCT((Allocations!$B$2:$B$201=$A8)*(Allocations!$E$2:$E$201&lt;=AD$1)*(Allocations!$F$2:$F$201&gt;=AD$1)*Allocations!$H$2:$H$201))</f>
        <v/>
      </c>
      <c r="AE8" s="7">
        <f>IF($A8="","",SUMPRODUCT((Allocations!$B$2:$B$201=$A8)*(Allocations!$E$2:$E$201&lt;=AE$1)*(Allocations!$F$2:$F$201&gt;=AE$1)*Allocations!$H$2:$H$201))</f>
        <v/>
      </c>
      <c r="AF8" s="7">
        <f>IF($A8="","",SUMPRODUCT((Allocations!$B$2:$B$201=$A8)*(Allocations!$E$2:$E$201&lt;=AF$1)*(Allocations!$F$2:$F$201&gt;=AF$1)*Allocations!$H$2:$H$201))</f>
        <v/>
      </c>
      <c r="AG8" s="7">
        <f>IF($A8="","",SUMPRODUCT((Allocations!$B$2:$B$201=$A8)*(Allocations!$E$2:$E$201&lt;=AG$1)*(Allocations!$F$2:$F$201&gt;=AG$1)*Allocations!$H$2:$H$201))</f>
        <v/>
      </c>
      <c r="AH8" s="7">
        <f>IF($A8="","",SUMPRODUCT((Allocations!$B$2:$B$201=$A8)*(Allocations!$E$2:$E$201&lt;=AH$1)*(Allocations!$F$2:$F$201&gt;=AH$1)*Allocations!$H$2:$H$201))</f>
        <v/>
      </c>
      <c r="AI8" s="7">
        <f>IF($A8="","",SUMPRODUCT((Allocations!$B$2:$B$201=$A8)*(Allocations!$E$2:$E$201&lt;=AI$1)*(Allocations!$F$2:$F$201&gt;=AI$1)*Allocations!$H$2:$H$201))</f>
        <v/>
      </c>
      <c r="AJ8" s="7">
        <f>IF($A8="","",SUMPRODUCT((Allocations!$B$2:$B$201=$A8)*(Allocations!$E$2:$E$201&lt;=AJ$1)*(Allocations!$F$2:$F$201&gt;=AJ$1)*Allocations!$H$2:$H$201))</f>
        <v/>
      </c>
      <c r="AK8" s="7">
        <f>IF($A8="","",SUMPRODUCT((Allocations!$B$2:$B$201=$A8)*(Allocations!$E$2:$E$201&lt;=AK$1)*(Allocations!$F$2:$F$201&gt;=AK$1)*Allocations!$H$2:$H$201))</f>
        <v/>
      </c>
      <c r="AL8" s="7">
        <f>IF($A8="","",SUMPRODUCT((Allocations!$B$2:$B$201=$A8)*(Allocations!$E$2:$E$201&lt;=AL$1)*(Allocations!$F$2:$F$201&gt;=AL$1)*Allocations!$H$2:$H$201))</f>
        <v/>
      </c>
      <c r="AM8" s="7">
        <f>IF($A8="","",SUM(C8:AL8))</f>
        <v/>
      </c>
      <c r="AN8" s="7">
        <f>IF($A8="","",B8-AM8)</f>
        <v/>
      </c>
    </row>
    <row r="9">
      <c r="A9">
        <f>IF(Projects!A9="","",Projects!A9)</f>
        <v/>
      </c>
      <c r="B9" s="7">
        <f>IF(Projects!A9="","",Projects!E9)</f>
        <v/>
      </c>
      <c r="C9" s="7">
        <f>IF($A9="","",SUMPRODUCT((Allocations!$B$2:$B$201=$A9)*(Allocations!$E$2:$E$201&lt;=C$1)*(Allocations!$F$2:$F$201&gt;=C$1)*Allocations!$H$2:$H$201))</f>
        <v/>
      </c>
      <c r="D9" s="7">
        <f>IF($A9="","",SUMPRODUCT((Allocations!$B$2:$B$201=$A9)*(Allocations!$E$2:$E$201&lt;=D$1)*(Allocations!$F$2:$F$201&gt;=D$1)*Allocations!$H$2:$H$201))</f>
        <v/>
      </c>
      <c r="E9" s="7">
        <f>IF($A9="","",SUMPRODUCT((Allocations!$B$2:$B$201=$A9)*(Allocations!$E$2:$E$201&lt;=E$1)*(Allocations!$F$2:$F$201&gt;=E$1)*Allocations!$H$2:$H$201))</f>
        <v/>
      </c>
      <c r="F9" s="7">
        <f>IF($A9="","",SUMPRODUCT((Allocations!$B$2:$B$201=$A9)*(Allocations!$E$2:$E$201&lt;=F$1)*(Allocations!$F$2:$F$201&gt;=F$1)*Allocations!$H$2:$H$201))</f>
        <v/>
      </c>
      <c r="G9" s="7">
        <f>IF($A9="","",SUMPRODUCT((Allocations!$B$2:$B$201=$A9)*(Allocations!$E$2:$E$201&lt;=G$1)*(Allocations!$F$2:$F$201&gt;=G$1)*Allocations!$H$2:$H$201))</f>
        <v/>
      </c>
      <c r="H9" s="7">
        <f>IF($A9="","",SUMPRODUCT((Allocations!$B$2:$B$201=$A9)*(Allocations!$E$2:$E$201&lt;=H$1)*(Allocations!$F$2:$F$201&gt;=H$1)*Allocations!$H$2:$H$201))</f>
        <v/>
      </c>
      <c r="I9" s="7">
        <f>IF($A9="","",SUMPRODUCT((Allocations!$B$2:$B$201=$A9)*(Allocations!$E$2:$E$201&lt;=I$1)*(Allocations!$F$2:$F$201&gt;=I$1)*Allocations!$H$2:$H$201))</f>
        <v/>
      </c>
      <c r="J9" s="7">
        <f>IF($A9="","",SUMPRODUCT((Allocations!$B$2:$B$201=$A9)*(Allocations!$E$2:$E$201&lt;=J$1)*(Allocations!$F$2:$F$201&gt;=J$1)*Allocations!$H$2:$H$201))</f>
        <v/>
      </c>
      <c r="K9" s="7">
        <f>IF($A9="","",SUMPRODUCT((Allocations!$B$2:$B$201=$A9)*(Allocations!$E$2:$E$201&lt;=K$1)*(Allocations!$F$2:$F$201&gt;=K$1)*Allocations!$H$2:$H$201))</f>
        <v/>
      </c>
      <c r="L9" s="7">
        <f>IF($A9="","",SUMPRODUCT((Allocations!$B$2:$B$201=$A9)*(Allocations!$E$2:$E$201&lt;=L$1)*(Allocations!$F$2:$F$201&gt;=L$1)*Allocations!$H$2:$H$201))</f>
        <v/>
      </c>
      <c r="M9" s="7">
        <f>IF($A9="","",SUMPRODUCT((Allocations!$B$2:$B$201=$A9)*(Allocations!$E$2:$E$201&lt;=M$1)*(Allocations!$F$2:$F$201&gt;=M$1)*Allocations!$H$2:$H$201))</f>
        <v/>
      </c>
      <c r="N9" s="7">
        <f>IF($A9="","",SUMPRODUCT((Allocations!$B$2:$B$201=$A9)*(Allocations!$E$2:$E$201&lt;=N$1)*(Allocations!$F$2:$F$201&gt;=N$1)*Allocations!$H$2:$H$201))</f>
        <v/>
      </c>
      <c r="O9" s="7">
        <f>IF($A9="","",SUMPRODUCT((Allocations!$B$2:$B$201=$A9)*(Allocations!$E$2:$E$201&lt;=O$1)*(Allocations!$F$2:$F$201&gt;=O$1)*Allocations!$H$2:$H$201))</f>
        <v/>
      </c>
      <c r="P9" s="7">
        <f>IF($A9="","",SUMPRODUCT((Allocations!$B$2:$B$201=$A9)*(Allocations!$E$2:$E$201&lt;=P$1)*(Allocations!$F$2:$F$201&gt;=P$1)*Allocations!$H$2:$H$201))</f>
        <v/>
      </c>
      <c r="Q9" s="7">
        <f>IF($A9="","",SUMPRODUCT((Allocations!$B$2:$B$201=$A9)*(Allocations!$E$2:$E$201&lt;=Q$1)*(Allocations!$F$2:$F$201&gt;=Q$1)*Allocations!$H$2:$H$201))</f>
        <v/>
      </c>
      <c r="R9" s="7">
        <f>IF($A9="","",SUMPRODUCT((Allocations!$B$2:$B$201=$A9)*(Allocations!$E$2:$E$201&lt;=R$1)*(Allocations!$F$2:$F$201&gt;=R$1)*Allocations!$H$2:$H$201))</f>
        <v/>
      </c>
      <c r="S9" s="7">
        <f>IF($A9="","",SUMPRODUCT((Allocations!$B$2:$B$201=$A9)*(Allocations!$E$2:$E$201&lt;=S$1)*(Allocations!$F$2:$F$201&gt;=S$1)*Allocations!$H$2:$H$201))</f>
        <v/>
      </c>
      <c r="T9" s="7">
        <f>IF($A9="","",SUMPRODUCT((Allocations!$B$2:$B$201=$A9)*(Allocations!$E$2:$E$201&lt;=T$1)*(Allocations!$F$2:$F$201&gt;=T$1)*Allocations!$H$2:$H$201))</f>
        <v/>
      </c>
      <c r="U9" s="7">
        <f>IF($A9="","",SUMPRODUCT((Allocations!$B$2:$B$201=$A9)*(Allocations!$E$2:$E$201&lt;=U$1)*(Allocations!$F$2:$F$201&gt;=U$1)*Allocations!$H$2:$H$201))</f>
        <v/>
      </c>
      <c r="V9" s="7">
        <f>IF($A9="","",SUMPRODUCT((Allocations!$B$2:$B$201=$A9)*(Allocations!$E$2:$E$201&lt;=V$1)*(Allocations!$F$2:$F$201&gt;=V$1)*Allocations!$H$2:$H$201))</f>
        <v/>
      </c>
      <c r="W9" s="7">
        <f>IF($A9="","",SUMPRODUCT((Allocations!$B$2:$B$201=$A9)*(Allocations!$E$2:$E$201&lt;=W$1)*(Allocations!$F$2:$F$201&gt;=W$1)*Allocations!$H$2:$H$201))</f>
        <v/>
      </c>
      <c r="X9" s="7">
        <f>IF($A9="","",SUMPRODUCT((Allocations!$B$2:$B$201=$A9)*(Allocations!$E$2:$E$201&lt;=X$1)*(Allocations!$F$2:$F$201&gt;=X$1)*Allocations!$H$2:$H$201))</f>
        <v/>
      </c>
      <c r="Y9" s="7">
        <f>IF($A9="","",SUMPRODUCT((Allocations!$B$2:$B$201=$A9)*(Allocations!$E$2:$E$201&lt;=Y$1)*(Allocations!$F$2:$F$201&gt;=Y$1)*Allocations!$H$2:$H$201))</f>
        <v/>
      </c>
      <c r="Z9" s="7">
        <f>IF($A9="","",SUMPRODUCT((Allocations!$B$2:$B$201=$A9)*(Allocations!$E$2:$E$201&lt;=Z$1)*(Allocations!$F$2:$F$201&gt;=Z$1)*Allocations!$H$2:$H$201))</f>
        <v/>
      </c>
      <c r="AA9" s="7">
        <f>IF($A9="","",SUMPRODUCT((Allocations!$B$2:$B$201=$A9)*(Allocations!$E$2:$E$201&lt;=AA$1)*(Allocations!$F$2:$F$201&gt;=AA$1)*Allocations!$H$2:$H$201))</f>
        <v/>
      </c>
      <c r="AB9" s="7">
        <f>IF($A9="","",SUMPRODUCT((Allocations!$B$2:$B$201=$A9)*(Allocations!$E$2:$E$201&lt;=AB$1)*(Allocations!$F$2:$F$201&gt;=AB$1)*Allocations!$H$2:$H$201))</f>
        <v/>
      </c>
      <c r="AC9" s="7">
        <f>IF($A9="","",SUMPRODUCT((Allocations!$B$2:$B$201=$A9)*(Allocations!$E$2:$E$201&lt;=AC$1)*(Allocations!$F$2:$F$201&gt;=AC$1)*Allocations!$H$2:$H$201))</f>
        <v/>
      </c>
      <c r="AD9" s="7">
        <f>IF($A9="","",SUMPRODUCT((Allocations!$B$2:$B$201=$A9)*(Allocations!$E$2:$E$201&lt;=AD$1)*(Allocations!$F$2:$F$201&gt;=AD$1)*Allocations!$H$2:$H$201))</f>
        <v/>
      </c>
      <c r="AE9" s="7">
        <f>IF($A9="","",SUMPRODUCT((Allocations!$B$2:$B$201=$A9)*(Allocations!$E$2:$E$201&lt;=AE$1)*(Allocations!$F$2:$F$201&gt;=AE$1)*Allocations!$H$2:$H$201))</f>
        <v/>
      </c>
      <c r="AF9" s="7">
        <f>IF($A9="","",SUMPRODUCT((Allocations!$B$2:$B$201=$A9)*(Allocations!$E$2:$E$201&lt;=AF$1)*(Allocations!$F$2:$F$201&gt;=AF$1)*Allocations!$H$2:$H$201))</f>
        <v/>
      </c>
      <c r="AG9" s="7">
        <f>IF($A9="","",SUMPRODUCT((Allocations!$B$2:$B$201=$A9)*(Allocations!$E$2:$E$201&lt;=AG$1)*(Allocations!$F$2:$F$201&gt;=AG$1)*Allocations!$H$2:$H$201))</f>
        <v/>
      </c>
      <c r="AH9" s="7">
        <f>IF($A9="","",SUMPRODUCT((Allocations!$B$2:$B$201=$A9)*(Allocations!$E$2:$E$201&lt;=AH$1)*(Allocations!$F$2:$F$201&gt;=AH$1)*Allocations!$H$2:$H$201))</f>
        <v/>
      </c>
      <c r="AI9" s="7">
        <f>IF($A9="","",SUMPRODUCT((Allocations!$B$2:$B$201=$A9)*(Allocations!$E$2:$E$201&lt;=AI$1)*(Allocations!$F$2:$F$201&gt;=AI$1)*Allocations!$H$2:$H$201))</f>
        <v/>
      </c>
      <c r="AJ9" s="7">
        <f>IF($A9="","",SUMPRODUCT((Allocations!$B$2:$B$201=$A9)*(Allocations!$E$2:$E$201&lt;=AJ$1)*(Allocations!$F$2:$F$201&gt;=AJ$1)*Allocations!$H$2:$H$201))</f>
        <v/>
      </c>
      <c r="AK9" s="7">
        <f>IF($A9="","",SUMPRODUCT((Allocations!$B$2:$B$201=$A9)*(Allocations!$E$2:$E$201&lt;=AK$1)*(Allocations!$F$2:$F$201&gt;=AK$1)*Allocations!$H$2:$H$201))</f>
        <v/>
      </c>
      <c r="AL9" s="7">
        <f>IF($A9="","",SUMPRODUCT((Allocations!$B$2:$B$201=$A9)*(Allocations!$E$2:$E$201&lt;=AL$1)*(Allocations!$F$2:$F$201&gt;=AL$1)*Allocations!$H$2:$H$201))</f>
        <v/>
      </c>
      <c r="AM9" s="7">
        <f>IF($A9="","",SUM(C9:AL9))</f>
        <v/>
      </c>
      <c r="AN9" s="7">
        <f>IF($A9="","",B9-AM9)</f>
        <v/>
      </c>
    </row>
    <row r="10">
      <c r="A10">
        <f>IF(Projects!A10="","",Projects!A10)</f>
        <v/>
      </c>
      <c r="B10" s="7">
        <f>IF(Projects!A10="","",Projects!E10)</f>
        <v/>
      </c>
      <c r="C10" s="7">
        <f>IF($A10="","",SUMPRODUCT((Allocations!$B$2:$B$201=$A10)*(Allocations!$E$2:$E$201&lt;=C$1)*(Allocations!$F$2:$F$201&gt;=C$1)*Allocations!$H$2:$H$201))</f>
        <v/>
      </c>
      <c r="D10" s="7">
        <f>IF($A10="","",SUMPRODUCT((Allocations!$B$2:$B$201=$A10)*(Allocations!$E$2:$E$201&lt;=D$1)*(Allocations!$F$2:$F$201&gt;=D$1)*Allocations!$H$2:$H$201))</f>
        <v/>
      </c>
      <c r="E10" s="7">
        <f>IF($A10="","",SUMPRODUCT((Allocations!$B$2:$B$201=$A10)*(Allocations!$E$2:$E$201&lt;=E$1)*(Allocations!$F$2:$F$201&gt;=E$1)*Allocations!$H$2:$H$201))</f>
        <v/>
      </c>
      <c r="F10" s="7">
        <f>IF($A10="","",SUMPRODUCT((Allocations!$B$2:$B$201=$A10)*(Allocations!$E$2:$E$201&lt;=F$1)*(Allocations!$F$2:$F$201&gt;=F$1)*Allocations!$H$2:$H$201))</f>
        <v/>
      </c>
      <c r="G10" s="7">
        <f>IF($A10="","",SUMPRODUCT((Allocations!$B$2:$B$201=$A10)*(Allocations!$E$2:$E$201&lt;=G$1)*(Allocations!$F$2:$F$201&gt;=G$1)*Allocations!$H$2:$H$201))</f>
        <v/>
      </c>
      <c r="H10" s="7">
        <f>IF($A10="","",SUMPRODUCT((Allocations!$B$2:$B$201=$A10)*(Allocations!$E$2:$E$201&lt;=H$1)*(Allocations!$F$2:$F$201&gt;=H$1)*Allocations!$H$2:$H$201))</f>
        <v/>
      </c>
      <c r="I10" s="7">
        <f>IF($A10="","",SUMPRODUCT((Allocations!$B$2:$B$201=$A10)*(Allocations!$E$2:$E$201&lt;=I$1)*(Allocations!$F$2:$F$201&gt;=I$1)*Allocations!$H$2:$H$201))</f>
        <v/>
      </c>
      <c r="J10" s="7">
        <f>IF($A10="","",SUMPRODUCT((Allocations!$B$2:$B$201=$A10)*(Allocations!$E$2:$E$201&lt;=J$1)*(Allocations!$F$2:$F$201&gt;=J$1)*Allocations!$H$2:$H$201))</f>
        <v/>
      </c>
      <c r="K10" s="7">
        <f>IF($A10="","",SUMPRODUCT((Allocations!$B$2:$B$201=$A10)*(Allocations!$E$2:$E$201&lt;=K$1)*(Allocations!$F$2:$F$201&gt;=K$1)*Allocations!$H$2:$H$201))</f>
        <v/>
      </c>
      <c r="L10" s="7">
        <f>IF($A10="","",SUMPRODUCT((Allocations!$B$2:$B$201=$A10)*(Allocations!$E$2:$E$201&lt;=L$1)*(Allocations!$F$2:$F$201&gt;=L$1)*Allocations!$H$2:$H$201))</f>
        <v/>
      </c>
      <c r="M10" s="7">
        <f>IF($A10="","",SUMPRODUCT((Allocations!$B$2:$B$201=$A10)*(Allocations!$E$2:$E$201&lt;=M$1)*(Allocations!$F$2:$F$201&gt;=M$1)*Allocations!$H$2:$H$201))</f>
        <v/>
      </c>
      <c r="N10" s="7">
        <f>IF($A10="","",SUMPRODUCT((Allocations!$B$2:$B$201=$A10)*(Allocations!$E$2:$E$201&lt;=N$1)*(Allocations!$F$2:$F$201&gt;=N$1)*Allocations!$H$2:$H$201))</f>
        <v/>
      </c>
      <c r="O10" s="7">
        <f>IF($A10="","",SUMPRODUCT((Allocations!$B$2:$B$201=$A10)*(Allocations!$E$2:$E$201&lt;=O$1)*(Allocations!$F$2:$F$201&gt;=O$1)*Allocations!$H$2:$H$201))</f>
        <v/>
      </c>
      <c r="P10" s="7">
        <f>IF($A10="","",SUMPRODUCT((Allocations!$B$2:$B$201=$A10)*(Allocations!$E$2:$E$201&lt;=P$1)*(Allocations!$F$2:$F$201&gt;=P$1)*Allocations!$H$2:$H$201))</f>
        <v/>
      </c>
      <c r="Q10" s="7">
        <f>IF($A10="","",SUMPRODUCT((Allocations!$B$2:$B$201=$A10)*(Allocations!$E$2:$E$201&lt;=Q$1)*(Allocations!$F$2:$F$201&gt;=Q$1)*Allocations!$H$2:$H$201))</f>
        <v/>
      </c>
      <c r="R10" s="7">
        <f>IF($A10="","",SUMPRODUCT((Allocations!$B$2:$B$201=$A10)*(Allocations!$E$2:$E$201&lt;=R$1)*(Allocations!$F$2:$F$201&gt;=R$1)*Allocations!$H$2:$H$201))</f>
        <v/>
      </c>
      <c r="S10" s="7">
        <f>IF($A10="","",SUMPRODUCT((Allocations!$B$2:$B$201=$A10)*(Allocations!$E$2:$E$201&lt;=S$1)*(Allocations!$F$2:$F$201&gt;=S$1)*Allocations!$H$2:$H$201))</f>
        <v/>
      </c>
      <c r="T10" s="7">
        <f>IF($A10="","",SUMPRODUCT((Allocations!$B$2:$B$201=$A10)*(Allocations!$E$2:$E$201&lt;=T$1)*(Allocations!$F$2:$F$201&gt;=T$1)*Allocations!$H$2:$H$201))</f>
        <v/>
      </c>
      <c r="U10" s="7">
        <f>IF($A10="","",SUMPRODUCT((Allocations!$B$2:$B$201=$A10)*(Allocations!$E$2:$E$201&lt;=U$1)*(Allocations!$F$2:$F$201&gt;=U$1)*Allocations!$H$2:$H$201))</f>
        <v/>
      </c>
      <c r="V10" s="7">
        <f>IF($A10="","",SUMPRODUCT((Allocations!$B$2:$B$201=$A10)*(Allocations!$E$2:$E$201&lt;=V$1)*(Allocations!$F$2:$F$201&gt;=V$1)*Allocations!$H$2:$H$201))</f>
        <v/>
      </c>
      <c r="W10" s="7">
        <f>IF($A10="","",SUMPRODUCT((Allocations!$B$2:$B$201=$A10)*(Allocations!$E$2:$E$201&lt;=W$1)*(Allocations!$F$2:$F$201&gt;=W$1)*Allocations!$H$2:$H$201))</f>
        <v/>
      </c>
      <c r="X10" s="7">
        <f>IF($A10="","",SUMPRODUCT((Allocations!$B$2:$B$201=$A10)*(Allocations!$E$2:$E$201&lt;=X$1)*(Allocations!$F$2:$F$201&gt;=X$1)*Allocations!$H$2:$H$201))</f>
        <v/>
      </c>
      <c r="Y10" s="7">
        <f>IF($A10="","",SUMPRODUCT((Allocations!$B$2:$B$201=$A10)*(Allocations!$E$2:$E$201&lt;=Y$1)*(Allocations!$F$2:$F$201&gt;=Y$1)*Allocations!$H$2:$H$201))</f>
        <v/>
      </c>
      <c r="Z10" s="7">
        <f>IF($A10="","",SUMPRODUCT((Allocations!$B$2:$B$201=$A10)*(Allocations!$E$2:$E$201&lt;=Z$1)*(Allocations!$F$2:$F$201&gt;=Z$1)*Allocations!$H$2:$H$201))</f>
        <v/>
      </c>
      <c r="AA10" s="7">
        <f>IF($A10="","",SUMPRODUCT((Allocations!$B$2:$B$201=$A10)*(Allocations!$E$2:$E$201&lt;=AA$1)*(Allocations!$F$2:$F$201&gt;=AA$1)*Allocations!$H$2:$H$201))</f>
        <v/>
      </c>
      <c r="AB10" s="7">
        <f>IF($A10="","",SUMPRODUCT((Allocations!$B$2:$B$201=$A10)*(Allocations!$E$2:$E$201&lt;=AB$1)*(Allocations!$F$2:$F$201&gt;=AB$1)*Allocations!$H$2:$H$201))</f>
        <v/>
      </c>
      <c r="AC10" s="7">
        <f>IF($A10="","",SUMPRODUCT((Allocations!$B$2:$B$201=$A10)*(Allocations!$E$2:$E$201&lt;=AC$1)*(Allocations!$F$2:$F$201&gt;=AC$1)*Allocations!$H$2:$H$201))</f>
        <v/>
      </c>
      <c r="AD10" s="7">
        <f>IF($A10="","",SUMPRODUCT((Allocations!$B$2:$B$201=$A10)*(Allocations!$E$2:$E$201&lt;=AD$1)*(Allocations!$F$2:$F$201&gt;=AD$1)*Allocations!$H$2:$H$201))</f>
        <v/>
      </c>
      <c r="AE10" s="7">
        <f>IF($A10="","",SUMPRODUCT((Allocations!$B$2:$B$201=$A10)*(Allocations!$E$2:$E$201&lt;=AE$1)*(Allocations!$F$2:$F$201&gt;=AE$1)*Allocations!$H$2:$H$201))</f>
        <v/>
      </c>
      <c r="AF10" s="7">
        <f>IF($A10="","",SUMPRODUCT((Allocations!$B$2:$B$201=$A10)*(Allocations!$E$2:$E$201&lt;=AF$1)*(Allocations!$F$2:$F$201&gt;=AF$1)*Allocations!$H$2:$H$201))</f>
        <v/>
      </c>
      <c r="AG10" s="7">
        <f>IF($A10="","",SUMPRODUCT((Allocations!$B$2:$B$201=$A10)*(Allocations!$E$2:$E$201&lt;=AG$1)*(Allocations!$F$2:$F$201&gt;=AG$1)*Allocations!$H$2:$H$201))</f>
        <v/>
      </c>
      <c r="AH10" s="7">
        <f>IF($A10="","",SUMPRODUCT((Allocations!$B$2:$B$201=$A10)*(Allocations!$E$2:$E$201&lt;=AH$1)*(Allocations!$F$2:$F$201&gt;=AH$1)*Allocations!$H$2:$H$201))</f>
        <v/>
      </c>
      <c r="AI10" s="7">
        <f>IF($A10="","",SUMPRODUCT((Allocations!$B$2:$B$201=$A10)*(Allocations!$E$2:$E$201&lt;=AI$1)*(Allocations!$F$2:$F$201&gt;=AI$1)*Allocations!$H$2:$H$201))</f>
        <v/>
      </c>
      <c r="AJ10" s="7">
        <f>IF($A10="","",SUMPRODUCT((Allocations!$B$2:$B$201=$A10)*(Allocations!$E$2:$E$201&lt;=AJ$1)*(Allocations!$F$2:$F$201&gt;=AJ$1)*Allocations!$H$2:$H$201))</f>
        <v/>
      </c>
      <c r="AK10" s="7">
        <f>IF($A10="","",SUMPRODUCT((Allocations!$B$2:$B$201=$A10)*(Allocations!$E$2:$E$201&lt;=AK$1)*(Allocations!$F$2:$F$201&gt;=AK$1)*Allocations!$H$2:$H$201))</f>
        <v/>
      </c>
      <c r="AL10" s="7">
        <f>IF($A10="","",SUMPRODUCT((Allocations!$B$2:$B$201=$A10)*(Allocations!$E$2:$E$201&lt;=AL$1)*(Allocations!$F$2:$F$201&gt;=AL$1)*Allocations!$H$2:$H$201))</f>
        <v/>
      </c>
      <c r="AM10" s="7">
        <f>IF($A10="","",SUM(C10:AL10))</f>
        <v/>
      </c>
      <c r="AN10" s="7">
        <f>IF($A10="","",B10-AM10)</f>
        <v/>
      </c>
    </row>
    <row r="11">
      <c r="A11">
        <f>IF(Projects!A11="","",Projects!A11)</f>
        <v/>
      </c>
      <c r="B11" s="7">
        <f>IF(Projects!A11="","",Projects!E11)</f>
        <v/>
      </c>
      <c r="C11" s="7">
        <f>IF($A11="","",SUMPRODUCT((Allocations!$B$2:$B$201=$A11)*(Allocations!$E$2:$E$201&lt;=C$1)*(Allocations!$F$2:$F$201&gt;=C$1)*Allocations!$H$2:$H$201))</f>
        <v/>
      </c>
      <c r="D11" s="7">
        <f>IF($A11="","",SUMPRODUCT((Allocations!$B$2:$B$201=$A11)*(Allocations!$E$2:$E$201&lt;=D$1)*(Allocations!$F$2:$F$201&gt;=D$1)*Allocations!$H$2:$H$201))</f>
        <v/>
      </c>
      <c r="E11" s="7">
        <f>IF($A11="","",SUMPRODUCT((Allocations!$B$2:$B$201=$A11)*(Allocations!$E$2:$E$201&lt;=E$1)*(Allocations!$F$2:$F$201&gt;=E$1)*Allocations!$H$2:$H$201))</f>
        <v/>
      </c>
      <c r="F11" s="7">
        <f>IF($A11="","",SUMPRODUCT((Allocations!$B$2:$B$201=$A11)*(Allocations!$E$2:$E$201&lt;=F$1)*(Allocations!$F$2:$F$201&gt;=F$1)*Allocations!$H$2:$H$201))</f>
        <v/>
      </c>
      <c r="G11" s="7">
        <f>IF($A11="","",SUMPRODUCT((Allocations!$B$2:$B$201=$A11)*(Allocations!$E$2:$E$201&lt;=G$1)*(Allocations!$F$2:$F$201&gt;=G$1)*Allocations!$H$2:$H$201))</f>
        <v/>
      </c>
      <c r="H11" s="7">
        <f>IF($A11="","",SUMPRODUCT((Allocations!$B$2:$B$201=$A11)*(Allocations!$E$2:$E$201&lt;=H$1)*(Allocations!$F$2:$F$201&gt;=H$1)*Allocations!$H$2:$H$201))</f>
        <v/>
      </c>
      <c r="I11" s="7">
        <f>IF($A11="","",SUMPRODUCT((Allocations!$B$2:$B$201=$A11)*(Allocations!$E$2:$E$201&lt;=I$1)*(Allocations!$F$2:$F$201&gt;=I$1)*Allocations!$H$2:$H$201))</f>
        <v/>
      </c>
      <c r="J11" s="7">
        <f>IF($A11="","",SUMPRODUCT((Allocations!$B$2:$B$201=$A11)*(Allocations!$E$2:$E$201&lt;=J$1)*(Allocations!$F$2:$F$201&gt;=J$1)*Allocations!$H$2:$H$201))</f>
        <v/>
      </c>
      <c r="K11" s="7">
        <f>IF($A11="","",SUMPRODUCT((Allocations!$B$2:$B$201=$A11)*(Allocations!$E$2:$E$201&lt;=K$1)*(Allocations!$F$2:$F$201&gt;=K$1)*Allocations!$H$2:$H$201))</f>
        <v/>
      </c>
      <c r="L11" s="7">
        <f>IF($A11="","",SUMPRODUCT((Allocations!$B$2:$B$201=$A11)*(Allocations!$E$2:$E$201&lt;=L$1)*(Allocations!$F$2:$F$201&gt;=L$1)*Allocations!$H$2:$H$201))</f>
        <v/>
      </c>
      <c r="M11" s="7">
        <f>IF($A11="","",SUMPRODUCT((Allocations!$B$2:$B$201=$A11)*(Allocations!$E$2:$E$201&lt;=M$1)*(Allocations!$F$2:$F$201&gt;=M$1)*Allocations!$H$2:$H$201))</f>
        <v/>
      </c>
      <c r="N11" s="7">
        <f>IF($A11="","",SUMPRODUCT((Allocations!$B$2:$B$201=$A11)*(Allocations!$E$2:$E$201&lt;=N$1)*(Allocations!$F$2:$F$201&gt;=N$1)*Allocations!$H$2:$H$201))</f>
        <v/>
      </c>
      <c r="O11" s="7">
        <f>IF($A11="","",SUMPRODUCT((Allocations!$B$2:$B$201=$A11)*(Allocations!$E$2:$E$201&lt;=O$1)*(Allocations!$F$2:$F$201&gt;=O$1)*Allocations!$H$2:$H$201))</f>
        <v/>
      </c>
      <c r="P11" s="7">
        <f>IF($A11="","",SUMPRODUCT((Allocations!$B$2:$B$201=$A11)*(Allocations!$E$2:$E$201&lt;=P$1)*(Allocations!$F$2:$F$201&gt;=P$1)*Allocations!$H$2:$H$201))</f>
        <v/>
      </c>
      <c r="Q11" s="7">
        <f>IF($A11="","",SUMPRODUCT((Allocations!$B$2:$B$201=$A11)*(Allocations!$E$2:$E$201&lt;=Q$1)*(Allocations!$F$2:$F$201&gt;=Q$1)*Allocations!$H$2:$H$201))</f>
        <v/>
      </c>
      <c r="R11" s="7">
        <f>IF($A11="","",SUMPRODUCT((Allocations!$B$2:$B$201=$A11)*(Allocations!$E$2:$E$201&lt;=R$1)*(Allocations!$F$2:$F$201&gt;=R$1)*Allocations!$H$2:$H$201))</f>
        <v/>
      </c>
      <c r="S11" s="7">
        <f>IF($A11="","",SUMPRODUCT((Allocations!$B$2:$B$201=$A11)*(Allocations!$E$2:$E$201&lt;=S$1)*(Allocations!$F$2:$F$201&gt;=S$1)*Allocations!$H$2:$H$201))</f>
        <v/>
      </c>
      <c r="T11" s="7">
        <f>IF($A11="","",SUMPRODUCT((Allocations!$B$2:$B$201=$A11)*(Allocations!$E$2:$E$201&lt;=T$1)*(Allocations!$F$2:$F$201&gt;=T$1)*Allocations!$H$2:$H$201))</f>
        <v/>
      </c>
      <c r="U11" s="7">
        <f>IF($A11="","",SUMPRODUCT((Allocations!$B$2:$B$201=$A11)*(Allocations!$E$2:$E$201&lt;=U$1)*(Allocations!$F$2:$F$201&gt;=U$1)*Allocations!$H$2:$H$201))</f>
        <v/>
      </c>
      <c r="V11" s="7">
        <f>IF($A11="","",SUMPRODUCT((Allocations!$B$2:$B$201=$A11)*(Allocations!$E$2:$E$201&lt;=V$1)*(Allocations!$F$2:$F$201&gt;=V$1)*Allocations!$H$2:$H$201))</f>
        <v/>
      </c>
      <c r="W11" s="7">
        <f>IF($A11="","",SUMPRODUCT((Allocations!$B$2:$B$201=$A11)*(Allocations!$E$2:$E$201&lt;=W$1)*(Allocations!$F$2:$F$201&gt;=W$1)*Allocations!$H$2:$H$201))</f>
        <v/>
      </c>
      <c r="X11" s="7">
        <f>IF($A11="","",SUMPRODUCT((Allocations!$B$2:$B$201=$A11)*(Allocations!$E$2:$E$201&lt;=X$1)*(Allocations!$F$2:$F$201&gt;=X$1)*Allocations!$H$2:$H$201))</f>
        <v/>
      </c>
      <c r="Y11" s="7">
        <f>IF($A11="","",SUMPRODUCT((Allocations!$B$2:$B$201=$A11)*(Allocations!$E$2:$E$201&lt;=Y$1)*(Allocations!$F$2:$F$201&gt;=Y$1)*Allocations!$H$2:$H$201))</f>
        <v/>
      </c>
      <c r="Z11" s="7">
        <f>IF($A11="","",SUMPRODUCT((Allocations!$B$2:$B$201=$A11)*(Allocations!$E$2:$E$201&lt;=Z$1)*(Allocations!$F$2:$F$201&gt;=Z$1)*Allocations!$H$2:$H$201))</f>
        <v/>
      </c>
      <c r="AA11" s="7">
        <f>IF($A11="","",SUMPRODUCT((Allocations!$B$2:$B$201=$A11)*(Allocations!$E$2:$E$201&lt;=AA$1)*(Allocations!$F$2:$F$201&gt;=AA$1)*Allocations!$H$2:$H$201))</f>
        <v/>
      </c>
      <c r="AB11" s="7">
        <f>IF($A11="","",SUMPRODUCT((Allocations!$B$2:$B$201=$A11)*(Allocations!$E$2:$E$201&lt;=AB$1)*(Allocations!$F$2:$F$201&gt;=AB$1)*Allocations!$H$2:$H$201))</f>
        <v/>
      </c>
      <c r="AC11" s="7">
        <f>IF($A11="","",SUMPRODUCT((Allocations!$B$2:$B$201=$A11)*(Allocations!$E$2:$E$201&lt;=AC$1)*(Allocations!$F$2:$F$201&gt;=AC$1)*Allocations!$H$2:$H$201))</f>
        <v/>
      </c>
      <c r="AD11" s="7">
        <f>IF($A11="","",SUMPRODUCT((Allocations!$B$2:$B$201=$A11)*(Allocations!$E$2:$E$201&lt;=AD$1)*(Allocations!$F$2:$F$201&gt;=AD$1)*Allocations!$H$2:$H$201))</f>
        <v/>
      </c>
      <c r="AE11" s="7">
        <f>IF($A11="","",SUMPRODUCT((Allocations!$B$2:$B$201=$A11)*(Allocations!$E$2:$E$201&lt;=AE$1)*(Allocations!$F$2:$F$201&gt;=AE$1)*Allocations!$H$2:$H$201))</f>
        <v/>
      </c>
      <c r="AF11" s="7">
        <f>IF($A11="","",SUMPRODUCT((Allocations!$B$2:$B$201=$A11)*(Allocations!$E$2:$E$201&lt;=AF$1)*(Allocations!$F$2:$F$201&gt;=AF$1)*Allocations!$H$2:$H$201))</f>
        <v/>
      </c>
      <c r="AG11" s="7">
        <f>IF($A11="","",SUMPRODUCT((Allocations!$B$2:$B$201=$A11)*(Allocations!$E$2:$E$201&lt;=AG$1)*(Allocations!$F$2:$F$201&gt;=AG$1)*Allocations!$H$2:$H$201))</f>
        <v/>
      </c>
      <c r="AH11" s="7">
        <f>IF($A11="","",SUMPRODUCT((Allocations!$B$2:$B$201=$A11)*(Allocations!$E$2:$E$201&lt;=AH$1)*(Allocations!$F$2:$F$201&gt;=AH$1)*Allocations!$H$2:$H$201))</f>
        <v/>
      </c>
      <c r="AI11" s="7">
        <f>IF($A11="","",SUMPRODUCT((Allocations!$B$2:$B$201=$A11)*(Allocations!$E$2:$E$201&lt;=AI$1)*(Allocations!$F$2:$F$201&gt;=AI$1)*Allocations!$H$2:$H$201))</f>
        <v/>
      </c>
      <c r="AJ11" s="7">
        <f>IF($A11="","",SUMPRODUCT((Allocations!$B$2:$B$201=$A11)*(Allocations!$E$2:$E$201&lt;=AJ$1)*(Allocations!$F$2:$F$201&gt;=AJ$1)*Allocations!$H$2:$H$201))</f>
        <v/>
      </c>
      <c r="AK11" s="7">
        <f>IF($A11="","",SUMPRODUCT((Allocations!$B$2:$B$201=$A11)*(Allocations!$E$2:$E$201&lt;=AK$1)*(Allocations!$F$2:$F$201&gt;=AK$1)*Allocations!$H$2:$H$201))</f>
        <v/>
      </c>
      <c r="AL11" s="7">
        <f>IF($A11="","",SUMPRODUCT((Allocations!$B$2:$B$201=$A11)*(Allocations!$E$2:$E$201&lt;=AL$1)*(Allocations!$F$2:$F$201&gt;=AL$1)*Allocations!$H$2:$H$201))</f>
        <v/>
      </c>
      <c r="AM11" s="7">
        <f>IF($A11="","",SUM(C11:AL11))</f>
        <v/>
      </c>
      <c r="AN11" s="7">
        <f>IF($A11="","",B11-AM11)</f>
        <v/>
      </c>
    </row>
  </sheetData>
  <conditionalFormatting sqref="AN2:AN11">
    <cfRule type="expression" priority="1" dxfId="0">
      <formula>AND($A2&lt;&gt;"",AN2&lt;0)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2026-10-21T14:38:38Z</dcterms:created>
  <dcterms:modified xsi:type="dcterms:W3CDTF">2026-10-21T14:38:38Z</dcterms:modified>
</cp:coreProperties>
</file>